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I:\OddMTZ\Z Pavelková\Technické plyny_2023\"/>
    </mc:Choice>
  </mc:AlternateContent>
  <xr:revisionPtr revIDLastSave="0" documentId="13_ncr:1_{7A553268-C61E-467A-A23E-C364B249E458}" xr6:coauthVersionLast="36" xr6:coauthVersionMax="36" xr10:uidLastSave="{00000000-0000-0000-0000-000000000000}"/>
  <bookViews>
    <workbookView xWindow="0" yWindow="0" windowWidth="28800" windowHeight="120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L60" i="1" l="1"/>
  <c r="J60" i="1"/>
  <c r="H60" i="1"/>
  <c r="F61" i="1"/>
  <c r="D12" i="1"/>
  <c r="F62" i="1" l="1"/>
  <c r="F60" i="1"/>
  <c r="H63" i="1"/>
  <c r="H12" i="1"/>
  <c r="I12" i="1" s="1"/>
  <c r="F86" i="1"/>
  <c r="L85" i="1"/>
  <c r="J85" i="1"/>
  <c r="H85" i="1"/>
  <c r="F85" i="1"/>
  <c r="F84" i="1"/>
  <c r="L83" i="1"/>
  <c r="J83" i="1"/>
  <c r="H83" i="1"/>
  <c r="F83" i="1"/>
  <c r="F82" i="1"/>
  <c r="L81" i="1"/>
  <c r="J81" i="1"/>
  <c r="H81" i="1"/>
  <c r="F81" i="1"/>
  <c r="F80" i="1"/>
  <c r="F79" i="1"/>
  <c r="F78" i="1"/>
  <c r="F77" i="1"/>
  <c r="L76" i="1"/>
  <c r="J76" i="1"/>
  <c r="H76" i="1"/>
  <c r="F76" i="1"/>
  <c r="F75" i="1"/>
  <c r="F74" i="1"/>
  <c r="F73" i="1"/>
  <c r="L72" i="1"/>
  <c r="J72" i="1"/>
  <c r="H72" i="1"/>
  <c r="F72" i="1"/>
  <c r="F71" i="1"/>
  <c r="F70" i="1"/>
  <c r="F69" i="1"/>
  <c r="L68" i="1"/>
  <c r="J68" i="1"/>
  <c r="H68" i="1"/>
  <c r="F68" i="1"/>
  <c r="F67" i="1"/>
  <c r="F66" i="1"/>
  <c r="F65" i="1"/>
  <c r="F64" i="1"/>
  <c r="L63" i="1"/>
  <c r="J63" i="1"/>
  <c r="F63" i="1"/>
  <c r="D37" i="1"/>
  <c r="F37" i="1" s="1"/>
  <c r="D35" i="1"/>
  <c r="H35" i="1" s="1"/>
  <c r="I35" i="1" s="1"/>
  <c r="D33" i="1"/>
  <c r="F33" i="1" s="1"/>
  <c r="D28" i="1"/>
  <c r="F28" i="1" s="1"/>
  <c r="D24" i="1"/>
  <c r="H24" i="1" s="1"/>
  <c r="I24" i="1" s="1"/>
  <c r="D20" i="1"/>
  <c r="H20" i="1" s="1"/>
  <c r="I20" i="1" s="1"/>
  <c r="D15" i="1"/>
  <c r="H15" i="1" s="1"/>
  <c r="I15" i="1" s="1"/>
  <c r="M60" i="1" l="1"/>
  <c r="F12" i="1"/>
  <c r="M12" i="1" s="1"/>
  <c r="F87" i="1"/>
  <c r="M72" i="1"/>
  <c r="M81" i="1"/>
  <c r="M68" i="1"/>
  <c r="F24" i="1"/>
  <c r="M24" i="1" s="1"/>
  <c r="H28" i="1"/>
  <c r="I28" i="1" s="1"/>
  <c r="H37" i="1"/>
  <c r="I37" i="1" s="1"/>
  <c r="M37" i="1" s="1"/>
  <c r="H87" i="1"/>
  <c r="M85" i="1"/>
  <c r="M63" i="1"/>
  <c r="M76" i="1"/>
  <c r="M83" i="1"/>
  <c r="F15" i="1"/>
  <c r="M15" i="1" s="1"/>
  <c r="J87" i="1"/>
  <c r="F20" i="1"/>
  <c r="M20" i="1" s="1"/>
  <c r="H33" i="1"/>
  <c r="I33" i="1" s="1"/>
  <c r="M33" i="1" s="1"/>
  <c r="F35" i="1"/>
  <c r="M35" i="1" s="1"/>
  <c r="L87" i="1"/>
  <c r="M87" i="1" l="1"/>
  <c r="M28" i="1"/>
  <c r="M39" i="1" s="1"/>
  <c r="I39" i="1"/>
  <c r="F39" i="1"/>
  <c r="M89" i="1" l="1"/>
</calcChain>
</file>

<file path=xl/sharedStrings.xml><?xml version="1.0" encoding="utf-8"?>
<sst xmlns="http://schemas.openxmlformats.org/spreadsheetml/2006/main" count="148" uniqueCount="99">
  <si>
    <t>Tabulka finančního výpočtu nabídky</t>
  </si>
  <si>
    <t>Tabulka pronájmů plynových lahví</t>
  </si>
  <si>
    <t>Komodita- plyn</t>
  </si>
  <si>
    <t>objem lahve</t>
  </si>
  <si>
    <t xml:space="preserve">Dlohodobý pronájem lahví </t>
  </si>
  <si>
    <t>Denní pronájem lahví</t>
  </si>
  <si>
    <t>Komodita - plyn</t>
  </si>
  <si>
    <t xml:space="preserve">Fin. objem za pronájem lahví plynu celkem </t>
  </si>
  <si>
    <t>Počet ks (lahví)</t>
  </si>
  <si>
    <t>Počet lahví pro dlohodobý pronájem Ks/1 rok</t>
  </si>
  <si>
    <t>Dlohodobý pronájem za 1 kus lahve/1 rok</t>
  </si>
  <si>
    <t xml:space="preserve">Fin. objem za dlohodobý  pronájem celkem/1 rok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</si>
  <si>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</si>
  <si>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</si>
  <si>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</si>
  <si>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</si>
  <si>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</si>
  <si>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</si>
  <si>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</si>
  <si>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</si>
  <si>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sl.8=10%sl.4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</si>
  <si>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</si>
  <si>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</si>
  <si>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</si>
  <si>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</si>
  <si>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</si>
  <si>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</si>
  <si>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</si>
  <si>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</si>
  <si>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</si>
  <si>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</si>
  <si>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</si>
  <si>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</si>
  <si>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</si>
  <si>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</si>
  <si>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</si>
  <si>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</si>
  <si>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</si>
  <si>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</si>
  <si>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</si>
  <si>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</si>
  <si>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</si>
  <si>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</si>
  <si>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Takto označená pole obsahují vzorce pro propočet potřebnývh hodnot v tabulce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</si>
  <si>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</si>
  <si>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</si>
  <si>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</si>
  <si>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</si>
  <si>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</si>
  <si>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</si>
  <si>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Počet lahví pro očekávanou spotřebu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</si>
  <si>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</si>
  <si>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</si>
  <si>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</si>
  <si>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</si>
  <si>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</si>
  <si>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průměrné dopravného za 1 kus lahve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</si>
  <si>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</si>
  <si>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</si>
  <si>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</si>
  <si>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</si>
  <si>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</si>
  <si>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</si>
  <si>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Celková cena nabídky</t>
  </si>
  <si>
    <t>Takto označená pole obsahují vzorce pro propočet potřebných hodnot v tabulce</t>
  </si>
  <si>
    <t>Strana 1 - Tabulka pronájmu plynových lahví</t>
  </si>
  <si>
    <t>Sloupec 5 - cena v Kč za pronájem 1 ks lahve za 1 rok</t>
  </si>
  <si>
    <t>Sloupec 7 - cena v Kč za pronájem 1 ks lahve za 1 den</t>
  </si>
  <si>
    <t>Strana 2 - Tabulka dodávek plynu</t>
  </si>
  <si>
    <t>Sloupec 5 - cena v Kč za 1ks lahve danného technického plynu</t>
  </si>
  <si>
    <t>Sloupec 7 - cena za poplatek ADR v Kč za 1ks lahve plynu</t>
  </si>
  <si>
    <t>Sloupec 9 - cena za silniční poplatek v Kč za 1 ks lahve plynu</t>
  </si>
  <si>
    <t>Sloupec 11 - cena za průměrné dopravné 1 ks lahve plynu</t>
  </si>
  <si>
    <t>Sloupec 11 - průměrné dopravné za 1 lahev plynu bez ohledu na velikost lahve a dopravovanou</t>
  </si>
  <si>
    <t>vzdálenost, které se bude uplatňovat pro výpočet dopravného na celý předmět zakázky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</si>
  <si>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</si>
  <si>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</si>
  <si>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</si>
  <si>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</si>
  <si>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</si>
  <si>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</si>
  <si>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</si>
  <si>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</si>
  <si>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</si>
  <si>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</si>
  <si>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</si>
  <si>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</si>
  <si>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</si>
  <si>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</si>
  <si>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</si>
  <si>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</si>
  <si>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</si>
  <si>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r>
      <t>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</t>
    </r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</si>
  <si>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_Kg</t>
    </r>
  </si>
  <si>
    <t>Kyslík (6,5m3)</t>
  </si>
  <si>
    <t>6,5</t>
  </si>
  <si>
    <t>Příloha č. 4 Výzvy k podání nabídky "Technické plyny - 2023"</t>
  </si>
  <si>
    <t>Postup pro vyplňování přílohy č. 4 "Tabulka finančního výpočtu nabídky"</t>
  </si>
  <si>
    <t>Sloupec 7 a 9 - poplatky uchazeč uvede jen pokud je u výše uvedených plynů uplatňuje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</si>
</sst>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Protection="1"/>
    <xf numFmtId="0" fontId="2" fillId="0" borderId="0" xfId="0" applyFont="1" applyFill="1" applyBorder="1" applyProtection="1"/>
    <xf numFmtId="0" fontId="1" fillId="0" borderId="0" xfId="0" applyFont="1" applyBorder="1" applyProtection="1"/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Protection="1"/>
    <xf numFmtId="3" fontId="5" fillId="0" borderId="0" xfId="0" applyNumberFormat="1" applyFont="1" applyFill="1" applyBorder="1" applyProtection="1"/>
    <xf numFmtId="0" fontId="2" fillId="0" borderId="0" xfId="0" applyFont="1" applyFill="1" applyProtection="1"/>
    <xf numFmtId="3" fontId="5" fillId="0" borderId="2" xfId="0" applyNumberFormat="1" applyFont="1" applyFill="1" applyBorder="1" applyProtection="1"/>
    <xf numFmtId="3" fontId="5" fillId="0" borderId="13" xfId="0" applyNumberFormat="1" applyFont="1" applyFill="1" applyBorder="1" applyProtection="1"/>
    <xf numFmtId="0" fontId="5" fillId="0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1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3" xfId="0" applyFont="1" applyFill="1" applyBorder="1" applyProtection="1"/>
    <xf numFmtId="0" fontId="11" fillId="0" borderId="13" xfId="0" applyFont="1" applyFill="1" applyBorder="1" applyProtection="1"/>
    <xf numFmtId="3" fontId="7" fillId="0" borderId="14" xfId="0" applyNumberFormat="1" applyFont="1" applyFill="1" applyBorder="1" applyProtection="1"/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12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3" fontId="6" fillId="0" borderId="0" xfId="0" applyNumberFormat="1" applyFont="1" applyFill="1" applyBorder="1" applyProtection="1"/>
    <xf numFmtId="0" fontId="6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" fillId="0" borderId="0" xfId="0" applyFont="1" applyBorder="1" applyProtection="1"/>
    <xf numFmtId="0" fontId="15" fillId="0" borderId="0" xfId="0" applyFont="1" applyProtection="1"/>
    <xf numFmtId="0" fontId="14" fillId="0" borderId="5" xfId="0" applyFont="1" applyFill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14" fillId="0" borderId="39" xfId="0" applyFont="1" applyFill="1" applyBorder="1" applyAlignment="1" applyProtection="1">
      <alignment horizontal="center" wrapText="1"/>
    </xf>
    <xf numFmtId="0" fontId="14" fillId="0" borderId="40" xfId="0" applyFont="1" applyFill="1" applyBorder="1" applyAlignment="1" applyProtection="1">
      <alignment horizontal="center"/>
    </xf>
    <xf numFmtId="0" fontId="14" fillId="0" borderId="41" xfId="0" applyFont="1" applyFill="1" applyBorder="1" applyAlignment="1" applyProtection="1">
      <alignment horizontal="center"/>
    </xf>
    <xf numFmtId="0" fontId="14" fillId="0" borderId="22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0" fontId="14" fillId="0" borderId="42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14" fillId="2" borderId="1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horizontal="center" vertical="center" textRotation="90"/>
    </xf>
    <xf numFmtId="0" fontId="7" fillId="2" borderId="12" xfId="0" applyFont="1" applyFill="1" applyBorder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5" xfId="0" applyFont="1" applyFill="1" applyBorder="1" applyProtection="1"/>
    <xf numFmtId="3" fontId="7" fillId="0" borderId="25" xfId="0" applyNumberFormat="1" applyFont="1" applyFill="1" applyBorder="1" applyProtection="1"/>
    <xf numFmtId="4" fontId="7" fillId="0" borderId="31" xfId="0" applyNumberFormat="1" applyFont="1" applyFill="1" applyBorder="1" applyAlignment="1" applyProtection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4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4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Protection="1"/>
    <xf numFmtId="0" fontId="7" fillId="0" borderId="23" xfId="0" applyFont="1" applyFill="1" applyBorder="1" applyProtection="1"/>
    <xf numFmtId="0" fontId="14" fillId="2" borderId="12" xfId="0" applyFont="1" applyFill="1" applyBorder="1" applyAlignment="1" applyProtection="1">
      <alignment vertical="center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23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7" fillId="3" borderId="31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" xfId="0" applyNumberFormat="1" applyFont="1" applyFill="1" applyBorder="1" applyAlignment="1" applyProtection="1">
      <alignment horizontal="center" vertical="center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7" fillId="3" borderId="2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center"/>
    </xf>
    <xf numFmtId="4" fontId="6" fillId="3" borderId="38" xfId="0" applyNumberFormat="1" applyFont="1" applyFill="1" applyBorder="1" applyAlignment="1" applyProtection="1">
      <alignment horizontal="center"/>
    </xf>
    <xf numFmtId="3" fontId="6" fillId="3" borderId="25" xfId="0" applyNumberFormat="1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vertical="center" wrapText="1"/>
    </xf>
    <xf numFmtId="4" fontId="6" fillId="0" borderId="39" xfId="0" applyNumberFormat="1" applyFont="1" applyFill="1" applyBorder="1" applyAlignment="1" applyProtection="1">
      <alignment horizont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vertical="center"/>
    </xf>
    <xf numFmtId="0" fontId="17" fillId="2" borderId="2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" fontId="6" fillId="0" borderId="27" xfId="0" applyNumberFormat="1" applyFont="1" applyFill="1" applyBorder="1" applyAlignment="1" applyProtection="1">
      <alignment horizont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4" fontId="7" fillId="0" borderId="0" xfId="0" applyNumberFormat="1" applyFont="1" applyFill="1" applyProtection="1"/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/>
    </xf>
    <xf numFmtId="0" fontId="6" fillId="2" borderId="26" xfId="0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3" fontId="5" fillId="3" borderId="17" xfId="0" applyNumberFormat="1" applyFont="1" applyFill="1" applyBorder="1" applyAlignment="1" applyProtection="1">
      <alignment horizontal="center" vertical="center"/>
    </xf>
    <xf numFmtId="3" fontId="5" fillId="3" borderId="25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3" fontId="6" fillId="3" borderId="17" xfId="0" applyNumberFormat="1" applyFont="1" applyFill="1" applyBorder="1" applyAlignment="1" applyProtection="1">
      <alignment horizontal="center" vertical="center"/>
    </xf>
    <xf numFmtId="3" fontId="6" fillId="3" borderId="25" xfId="0" applyNumberFormat="1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3" fontId="6" fillId="3" borderId="28" xfId="0" applyNumberFormat="1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center" vertical="center"/>
    </xf>
    <xf numFmtId="3" fontId="6" fillId="3" borderId="30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3" borderId="21" xfId="0" applyNumberFormat="1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3" fontId="5" fillId="3" borderId="20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3" fontId="5" fillId="3" borderId="29" xfId="0" applyNumberFormat="1" applyFont="1" applyFill="1" applyBorder="1" applyAlignment="1" applyProtection="1">
      <alignment horizontal="center" vertical="center"/>
    </xf>
    <xf numFmtId="3" fontId="5" fillId="3" borderId="30" xfId="0" applyNumberFormat="1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3" fontId="6" fillId="3" borderId="20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4" fillId="2" borderId="41" xfId="0" applyFont="1" applyFill="1" applyBorder="1" applyAlignment="1" applyProtection="1">
      <alignment horizontal="center" wrapText="1"/>
    </xf>
    <xf numFmtId="0" fontId="14" fillId="2" borderId="43" xfId="0" applyFont="1" applyFill="1" applyBorder="1" applyAlignment="1" applyProtection="1">
      <alignment horizontal="center" wrapText="1"/>
    </xf>
    <xf numFmtId="0" fontId="14" fillId="2" borderId="40" xfId="0" applyFont="1" applyFill="1" applyBorder="1" applyAlignment="1" applyProtection="1">
      <alignment horizontal="center" wrapText="1"/>
    </xf>
    <xf numFmtId="3" fontId="7" fillId="0" borderId="16" xfId="0" applyNumberFormat="1" applyFont="1" applyFill="1" applyBorder="1" applyAlignment="1" applyProtection="1">
      <alignment horizontal="center" vertical="center" wrapText="1"/>
    </xf>
    <xf numFmtId="3" fontId="7" fillId="0" borderId="18" xfId="0" applyNumberFormat="1" applyFont="1" applyFill="1" applyBorder="1" applyAlignment="1" applyProtection="1">
      <alignment horizontal="center" vertical="center" wrapText="1"/>
    </xf>
    <xf numFmtId="3" fontId="7" fillId="0" borderId="28" xfId="0" applyNumberFormat="1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7" fillId="0" borderId="29" xfId="0" applyNumberFormat="1" applyFont="1" applyFill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3" fontId="7" fillId="0" borderId="26" xfId="0" applyNumberFormat="1" applyFont="1" applyFill="1" applyBorder="1" applyAlignment="1" applyProtection="1">
      <alignment horizontal="center" vertical="center" wrapText="1"/>
    </xf>
    <xf numFmtId="3" fontId="7" fillId="0" borderId="30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textRotation="90"/>
    </xf>
    <xf numFmtId="0" fontId="14" fillId="2" borderId="21" xfId="0" applyFont="1" applyFill="1" applyBorder="1" applyAlignment="1" applyProtection="1">
      <alignment horizontal="center" vertical="center" textRotation="90"/>
    </xf>
    <xf numFmtId="0" fontId="14" fillId="2" borderId="27" xfId="0" applyFont="1" applyFill="1" applyBorder="1" applyAlignment="1" applyProtection="1">
      <alignment horizontal="center" vertical="center" textRotation="90"/>
    </xf>
    <xf numFmtId="0" fontId="15" fillId="0" borderId="33" xfId="0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0" fontId="15" fillId="0" borderId="35" xfId="0" applyFont="1" applyBorder="1" applyAlignment="1" applyProtection="1">
      <alignment horizontal="center"/>
    </xf>
    <xf numFmtId="0" fontId="14" fillId="0" borderId="36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center"/>
    </xf>
    <xf numFmtId="3" fontId="14" fillId="0" borderId="36" xfId="0" applyNumberFormat="1" applyFont="1" applyFill="1" applyBorder="1" applyAlignment="1" applyProtection="1">
      <alignment horizontal="center"/>
    </xf>
    <xf numFmtId="3" fontId="14" fillId="0" borderId="37" xfId="0" applyNumberFormat="1" applyFont="1" applyFill="1" applyBorder="1" applyAlignment="1" applyProtection="1">
      <alignment horizontal="center"/>
    </xf>
    <xf numFmtId="4" fontId="7" fillId="0" borderId="21" xfId="0" applyNumberFormat="1" applyFont="1" applyFill="1" applyBorder="1" applyAlignment="1" applyProtection="1">
      <alignment horizontal="center" vertical="center"/>
    </xf>
    <xf numFmtId="4" fontId="7" fillId="0" borderId="2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Protection="1"/>
    <xf numFmtId="0" fontId="5" fillId="0" borderId="1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3" fontId="7" fillId="3" borderId="17" xfId="0" applyNumberFormat="1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5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textRotation="90"/>
    </xf>
    <xf numFmtId="0" fontId="14" fillId="2" borderId="5" xfId="0" applyFont="1" applyFill="1" applyBorder="1" applyAlignment="1" applyProtection="1">
      <alignment horizontal="center" vertical="center" textRotation="90"/>
    </xf>
    <xf numFmtId="0" fontId="14" fillId="0" borderId="2" xfId="0" applyFont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topLeftCell="A91" workbookViewId="0">
      <selection activeCell="M104" sqref="M104"/>
    </sheetView>
  </sheetViews>
  <sheetFormatPr defaultRowHeight="11.25" x14ac:dyDescent="0.15"/>
  <cols>
    <col min="1" max="1" width="22.875" style="6" customWidth="1"/>
    <col min="2" max="3" width="8.375" style="6" customWidth="1"/>
    <col min="4" max="4" width="9" style="6" customWidth="1"/>
    <col min="5" max="5" width="7.75" style="6" customWidth="1"/>
    <col min="6" max="6" width="10.25" style="6" customWidth="1"/>
    <col min="7" max="7" width="7" style="6" customWidth="1"/>
    <col min="8" max="8" width="10.25" style="6" customWidth="1"/>
    <col min="9" max="9" width="7.5" style="6" customWidth="1"/>
    <col min="10" max="10" width="10.625" style="6" customWidth="1"/>
    <col min="11" max="11" width="7.375" style="6" customWidth="1"/>
    <col min="12" max="12" width="10.25" style="6" customWidth="1"/>
    <col min="13" max="13" width="23.375" style="6" customWidth="1"/>
    <col min="14" max="16384" width="9" style="6"/>
  </cols>
  <sheetData>
    <row r="1" spans="1:13" x14ac:dyDescent="0.15">
      <c r="A1" s="6" t="s">
        <v>96</v>
      </c>
    </row>
    <row r="2" spans="1:13" ht="9.75" customHeight="1" x14ac:dyDescent="0.15">
      <c r="A2" s="237" t="s">
        <v>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3"/>
    </row>
    <row r="3" spans="1:13" ht="11.25" customHeight="1" x14ac:dyDescent="0.15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14"/>
    </row>
    <row r="4" spans="1:13" hidden="1" x14ac:dyDescent="0.15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14"/>
    </row>
    <row r="5" spans="1:13" hidden="1" x14ac:dyDescent="0.15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14"/>
    </row>
    <row r="6" spans="1:13" ht="12" thickBot="1" x14ac:dyDescent="0.2">
      <c r="A6" s="64"/>
      <c r="B6" s="64"/>
      <c r="C6" s="238" t="s">
        <v>1</v>
      </c>
      <c r="D6" s="238"/>
      <c r="E6" s="238"/>
      <c r="F6" s="238"/>
      <c r="G6" s="64"/>
      <c r="H6" s="64"/>
      <c r="I6" s="64"/>
      <c r="J6" s="64"/>
      <c r="K6" s="64"/>
      <c r="L6" s="64"/>
      <c r="M6" s="64"/>
    </row>
    <row r="7" spans="1:13" s="40" customFormat="1" ht="14.25" customHeight="1" x14ac:dyDescent="0.2">
      <c r="A7" s="209" t="s">
        <v>2</v>
      </c>
      <c r="B7" s="239" t="s">
        <v>3</v>
      </c>
      <c r="C7" s="241" t="s">
        <v>4</v>
      </c>
      <c r="D7" s="241"/>
      <c r="E7" s="241"/>
      <c r="F7" s="241"/>
      <c r="G7" s="241" t="s">
        <v>5</v>
      </c>
      <c r="H7" s="241"/>
      <c r="I7" s="241"/>
      <c r="J7" s="242" t="s">
        <v>6</v>
      </c>
      <c r="K7" s="242"/>
      <c r="L7" s="242"/>
      <c r="M7" s="189" t="s">
        <v>7</v>
      </c>
    </row>
    <row r="8" spans="1:13" s="40" customFormat="1" ht="64.5" customHeight="1" x14ac:dyDescent="0.2">
      <c r="A8" s="210"/>
      <c r="B8" s="240"/>
      <c r="C8" s="44" t="s">
        <v>8</v>
      </c>
      <c r="D8" s="44" t="s">
        <v>9</v>
      </c>
      <c r="E8" s="45" t="s">
        <v>10</v>
      </c>
      <c r="F8" s="105" t="s">
        <v>11</v>
      </c>
      <c r="G8" s="45" t="s">
        <v>12</v>
      </c>
      <c r="H8" s="44" t="s">
        <v>13</v>
      </c>
      <c r="I8" s="44" t="s">
        <v>14</v>
      </c>
      <c r="J8" s="243"/>
      <c r="K8" s="243"/>
      <c r="L8" s="243"/>
      <c r="M8" s="190"/>
    </row>
    <row r="9" spans="1:13" s="40" customFormat="1" ht="11.25" customHeight="1" x14ac:dyDescent="0.2">
      <c r="A9" s="65"/>
      <c r="B9" s="66"/>
      <c r="C9" s="41"/>
      <c r="D9" s="41" t="s">
        <v>15</v>
      </c>
      <c r="E9" s="42" t="s">
        <v>16</v>
      </c>
      <c r="F9" s="106" t="s">
        <v>17</v>
      </c>
      <c r="G9" s="42" t="s">
        <v>16</v>
      </c>
      <c r="H9" s="41" t="s">
        <v>15</v>
      </c>
      <c r="I9" s="106" t="s">
        <v>17</v>
      </c>
      <c r="J9" s="191"/>
      <c r="K9" s="192"/>
      <c r="L9" s="193"/>
      <c r="M9" s="43" t="s">
        <v>17</v>
      </c>
    </row>
    <row r="10" spans="1:13" ht="13.5" customHeight="1" x14ac:dyDescent="0.15">
      <c r="A10" s="67">
        <v>1</v>
      </c>
      <c r="B10" s="62">
        <v>2</v>
      </c>
      <c r="C10" s="62">
        <v>3</v>
      </c>
      <c r="D10" s="62">
        <v>4</v>
      </c>
      <c r="E10" s="62">
        <v>5</v>
      </c>
      <c r="F10" s="107">
        <v>6</v>
      </c>
      <c r="G10" s="62">
        <v>7</v>
      </c>
      <c r="H10" s="62">
        <v>8</v>
      </c>
      <c r="I10" s="107">
        <v>9</v>
      </c>
      <c r="J10" s="194">
        <v>10</v>
      </c>
      <c r="K10" s="195"/>
      <c r="L10" s="196"/>
      <c r="M10" s="63">
        <v>11</v>
      </c>
    </row>
    <row r="11" spans="1:13" s="40" customFormat="1" ht="20.25" customHeight="1" thickBot="1" x14ac:dyDescent="0.25">
      <c r="A11" s="125" t="s">
        <v>18</v>
      </c>
      <c r="B11" s="104"/>
      <c r="C11" s="104"/>
      <c r="D11" s="104"/>
      <c r="E11" s="126"/>
      <c r="F11" s="110" t="s">
        <v>19</v>
      </c>
      <c r="G11" s="126"/>
      <c r="H11" s="104" t="s">
        <v>20</v>
      </c>
      <c r="I11" s="110" t="s">
        <v>21</v>
      </c>
      <c r="J11" s="197"/>
      <c r="K11" s="198"/>
      <c r="L11" s="199"/>
      <c r="M11" s="127" t="s">
        <v>22</v>
      </c>
    </row>
    <row r="12" spans="1:13" ht="15" customHeight="1" x14ac:dyDescent="0.15">
      <c r="A12" s="123" t="s">
        <v>75</v>
      </c>
      <c r="B12" s="124" t="s">
        <v>23</v>
      </c>
      <c r="C12" s="137">
        <v>15</v>
      </c>
      <c r="D12" s="149">
        <f>C12+C14+C13</f>
        <v>485</v>
      </c>
      <c r="E12" s="150"/>
      <c r="F12" s="235">
        <f>E12*D12</f>
        <v>0</v>
      </c>
      <c r="G12" s="150"/>
      <c r="H12" s="180">
        <f>D12/10</f>
        <v>48.5</v>
      </c>
      <c r="I12" s="244">
        <f>G12*H12</f>
        <v>0</v>
      </c>
      <c r="J12" s="141" t="s">
        <v>24</v>
      </c>
      <c r="K12" s="142"/>
      <c r="L12" s="143"/>
      <c r="M12" s="223">
        <f>F12+I12</f>
        <v>0</v>
      </c>
    </row>
    <row r="13" spans="1:13" ht="15" customHeight="1" x14ac:dyDescent="0.15">
      <c r="A13" s="130" t="s">
        <v>94</v>
      </c>
      <c r="B13" s="131" t="s">
        <v>95</v>
      </c>
      <c r="C13" s="133">
        <v>250</v>
      </c>
      <c r="D13" s="149"/>
      <c r="E13" s="150"/>
      <c r="F13" s="235"/>
      <c r="G13" s="150"/>
      <c r="H13" s="180"/>
      <c r="I13" s="244"/>
      <c r="J13" s="141"/>
      <c r="K13" s="142"/>
      <c r="L13" s="143"/>
      <c r="M13" s="223"/>
    </row>
    <row r="14" spans="1:13" ht="15" customHeight="1" thickBot="1" x14ac:dyDescent="0.2">
      <c r="A14" s="72" t="s">
        <v>76</v>
      </c>
      <c r="B14" s="73">
        <v>10.8</v>
      </c>
      <c r="C14" s="136">
        <v>220</v>
      </c>
      <c r="D14" s="156"/>
      <c r="E14" s="158"/>
      <c r="F14" s="236"/>
      <c r="G14" s="158"/>
      <c r="H14" s="162"/>
      <c r="I14" s="245"/>
      <c r="J14" s="144"/>
      <c r="K14" s="145"/>
      <c r="L14" s="146"/>
      <c r="M14" s="224"/>
    </row>
    <row r="15" spans="1:13" ht="15" customHeight="1" x14ac:dyDescent="0.15">
      <c r="A15" s="74" t="s">
        <v>25</v>
      </c>
      <c r="B15" s="75">
        <v>1.8</v>
      </c>
      <c r="C15" s="134">
        <v>1</v>
      </c>
      <c r="D15" s="165">
        <f>C15+C16+C17+C18+C19</f>
        <v>266</v>
      </c>
      <c r="E15" s="157"/>
      <c r="F15" s="228">
        <f>E15*D15</f>
        <v>0</v>
      </c>
      <c r="G15" s="184"/>
      <c r="H15" s="231">
        <f>D15/10</f>
        <v>26.6</v>
      </c>
      <c r="I15" s="234">
        <f>G15*H15</f>
        <v>0</v>
      </c>
      <c r="J15" s="151" t="s">
        <v>26</v>
      </c>
      <c r="K15" s="151"/>
      <c r="L15" s="151"/>
      <c r="M15" s="154">
        <f>F15+I15</f>
        <v>0</v>
      </c>
    </row>
    <row r="16" spans="1:13" ht="15" customHeight="1" x14ac:dyDescent="0.15">
      <c r="A16" s="70" t="s">
        <v>27</v>
      </c>
      <c r="B16" s="71">
        <v>4</v>
      </c>
      <c r="C16" s="135">
        <v>25</v>
      </c>
      <c r="D16" s="141"/>
      <c r="E16" s="150"/>
      <c r="F16" s="179"/>
      <c r="G16" s="229"/>
      <c r="H16" s="232"/>
      <c r="I16" s="181"/>
      <c r="J16" s="152"/>
      <c r="K16" s="152"/>
      <c r="L16" s="152"/>
      <c r="M16" s="147"/>
    </row>
    <row r="17" spans="1:16" ht="15" customHeight="1" x14ac:dyDescent="0.15">
      <c r="A17" s="70" t="s">
        <v>28</v>
      </c>
      <c r="B17" s="71">
        <v>7</v>
      </c>
      <c r="C17" s="135">
        <v>25</v>
      </c>
      <c r="D17" s="141"/>
      <c r="E17" s="150"/>
      <c r="F17" s="179"/>
      <c r="G17" s="229"/>
      <c r="H17" s="232"/>
      <c r="I17" s="181"/>
      <c r="J17" s="152"/>
      <c r="K17" s="152"/>
      <c r="L17" s="152"/>
      <c r="M17" s="147"/>
    </row>
    <row r="18" spans="1:16" ht="15" customHeight="1" x14ac:dyDescent="0.2">
      <c r="A18" s="70" t="s">
        <v>29</v>
      </c>
      <c r="B18" s="71">
        <v>8</v>
      </c>
      <c r="C18" s="135">
        <v>200</v>
      </c>
      <c r="D18" s="141"/>
      <c r="E18" s="150"/>
      <c r="F18" s="179"/>
      <c r="G18" s="229"/>
      <c r="H18" s="232"/>
      <c r="I18" s="181"/>
      <c r="J18" s="152"/>
      <c r="K18" s="152"/>
      <c r="L18" s="152"/>
      <c r="M18" s="147"/>
      <c r="N18" s="4"/>
      <c r="O18" s="4"/>
      <c r="P18" s="4"/>
    </row>
    <row r="19" spans="1:16" ht="15" customHeight="1" thickBot="1" x14ac:dyDescent="0.25">
      <c r="A19" s="72" t="s">
        <v>30</v>
      </c>
      <c r="B19" s="73">
        <v>10</v>
      </c>
      <c r="C19" s="136">
        <v>15</v>
      </c>
      <c r="D19" s="144"/>
      <c r="E19" s="158"/>
      <c r="F19" s="160"/>
      <c r="G19" s="230"/>
      <c r="H19" s="233"/>
      <c r="I19" s="164"/>
      <c r="J19" s="153"/>
      <c r="K19" s="153"/>
      <c r="L19" s="153"/>
      <c r="M19" s="148"/>
      <c r="N19" s="4"/>
      <c r="O19" s="4"/>
      <c r="P19" s="4"/>
    </row>
    <row r="20" spans="1:16" ht="15" customHeight="1" x14ac:dyDescent="0.2">
      <c r="A20" s="74" t="s">
        <v>77</v>
      </c>
      <c r="B20" s="75">
        <v>6</v>
      </c>
      <c r="C20" s="134">
        <v>10</v>
      </c>
      <c r="D20" s="165">
        <f>C20+C21+C22+C23</f>
        <v>51</v>
      </c>
      <c r="E20" s="157"/>
      <c r="F20" s="228">
        <f>D20*E20</f>
        <v>0</v>
      </c>
      <c r="G20" s="184"/>
      <c r="H20" s="231">
        <f>D20/10</f>
        <v>5.0999999999999996</v>
      </c>
      <c r="I20" s="234">
        <f>G20*H20</f>
        <v>0</v>
      </c>
      <c r="J20" s="200" t="s">
        <v>31</v>
      </c>
      <c r="K20" s="201"/>
      <c r="L20" s="202"/>
      <c r="M20" s="154">
        <f>F20+I20</f>
        <v>0</v>
      </c>
      <c r="N20" s="4"/>
      <c r="O20" s="4"/>
      <c r="P20" s="4"/>
    </row>
    <row r="21" spans="1:16" ht="15" customHeight="1" x14ac:dyDescent="0.2">
      <c r="A21" s="70" t="s">
        <v>78</v>
      </c>
      <c r="B21" s="71">
        <v>15</v>
      </c>
      <c r="C21" s="135">
        <v>20</v>
      </c>
      <c r="D21" s="226"/>
      <c r="E21" s="150"/>
      <c r="F21" s="179"/>
      <c r="G21" s="229"/>
      <c r="H21" s="232"/>
      <c r="I21" s="181"/>
      <c r="J21" s="203"/>
      <c r="K21" s="204"/>
      <c r="L21" s="205"/>
      <c r="M21" s="147"/>
      <c r="N21" s="4"/>
      <c r="O21" s="4"/>
      <c r="P21" s="4"/>
    </row>
    <row r="22" spans="1:16" ht="15" customHeight="1" x14ac:dyDescent="0.2">
      <c r="A22" s="70" t="s">
        <v>79</v>
      </c>
      <c r="B22" s="71">
        <v>20</v>
      </c>
      <c r="C22" s="135">
        <v>20</v>
      </c>
      <c r="D22" s="226"/>
      <c r="E22" s="150"/>
      <c r="F22" s="179"/>
      <c r="G22" s="229"/>
      <c r="H22" s="232"/>
      <c r="I22" s="181"/>
      <c r="J22" s="203"/>
      <c r="K22" s="204"/>
      <c r="L22" s="205"/>
      <c r="M22" s="147"/>
      <c r="N22" s="4"/>
      <c r="O22" s="4"/>
      <c r="P22" s="4"/>
    </row>
    <row r="23" spans="1:16" ht="15" customHeight="1" thickBot="1" x14ac:dyDescent="0.25">
      <c r="A23" s="72" t="s">
        <v>80</v>
      </c>
      <c r="B23" s="73">
        <v>30</v>
      </c>
      <c r="C23" s="136">
        <v>1</v>
      </c>
      <c r="D23" s="227"/>
      <c r="E23" s="158"/>
      <c r="F23" s="160"/>
      <c r="G23" s="230"/>
      <c r="H23" s="233"/>
      <c r="I23" s="164"/>
      <c r="J23" s="206"/>
      <c r="K23" s="207"/>
      <c r="L23" s="208"/>
      <c r="M23" s="148"/>
      <c r="N23" s="4"/>
      <c r="O23" s="4"/>
      <c r="P23" s="4"/>
    </row>
    <row r="24" spans="1:16" ht="15" customHeight="1" x14ac:dyDescent="0.2">
      <c r="A24" s="74" t="s">
        <v>81</v>
      </c>
      <c r="B24" s="75">
        <v>6</v>
      </c>
      <c r="C24" s="134">
        <v>2</v>
      </c>
      <c r="D24" s="165">
        <f>C24+C25+C26+C27</f>
        <v>17</v>
      </c>
      <c r="E24" s="157"/>
      <c r="F24" s="228">
        <f>D24*E24</f>
        <v>0</v>
      </c>
      <c r="G24" s="184"/>
      <c r="H24" s="231">
        <f>D24/10</f>
        <v>1.7</v>
      </c>
      <c r="I24" s="234">
        <f>G24*H24</f>
        <v>0</v>
      </c>
      <c r="J24" s="151" t="s">
        <v>32</v>
      </c>
      <c r="K24" s="151"/>
      <c r="L24" s="151"/>
      <c r="M24" s="154">
        <f>F24+I24</f>
        <v>0</v>
      </c>
      <c r="N24" s="4"/>
      <c r="O24" s="4"/>
      <c r="P24" s="4"/>
    </row>
    <row r="25" spans="1:16" ht="15" customHeight="1" x14ac:dyDescent="0.2">
      <c r="A25" s="70" t="s">
        <v>82</v>
      </c>
      <c r="B25" s="71">
        <v>15</v>
      </c>
      <c r="C25" s="135">
        <v>2</v>
      </c>
      <c r="D25" s="141"/>
      <c r="E25" s="150"/>
      <c r="F25" s="179"/>
      <c r="G25" s="229"/>
      <c r="H25" s="232"/>
      <c r="I25" s="181"/>
      <c r="J25" s="152"/>
      <c r="K25" s="152"/>
      <c r="L25" s="152"/>
      <c r="M25" s="147"/>
      <c r="N25" s="4"/>
      <c r="O25" s="4"/>
      <c r="P25" s="4"/>
    </row>
    <row r="26" spans="1:16" ht="15" customHeight="1" x14ac:dyDescent="0.2">
      <c r="A26" s="70" t="s">
        <v>83</v>
      </c>
      <c r="B26" s="71">
        <v>20</v>
      </c>
      <c r="C26" s="135">
        <v>12</v>
      </c>
      <c r="D26" s="141"/>
      <c r="E26" s="150"/>
      <c r="F26" s="179"/>
      <c r="G26" s="229"/>
      <c r="H26" s="232"/>
      <c r="I26" s="181"/>
      <c r="J26" s="152"/>
      <c r="K26" s="152"/>
      <c r="L26" s="152"/>
      <c r="M26" s="147"/>
      <c r="N26" s="4"/>
      <c r="O26" s="4"/>
      <c r="P26" s="4"/>
    </row>
    <row r="27" spans="1:16" ht="15" customHeight="1" thickBot="1" x14ac:dyDescent="0.25">
      <c r="A27" s="70" t="s">
        <v>84</v>
      </c>
      <c r="B27" s="71">
        <v>30</v>
      </c>
      <c r="C27" s="135">
        <v>1</v>
      </c>
      <c r="D27" s="141"/>
      <c r="E27" s="158"/>
      <c r="F27" s="179"/>
      <c r="G27" s="229"/>
      <c r="H27" s="232"/>
      <c r="I27" s="181"/>
      <c r="J27" s="152"/>
      <c r="K27" s="152"/>
      <c r="L27" s="152"/>
      <c r="M27" s="147"/>
      <c r="N27" s="4"/>
      <c r="O27" s="4"/>
      <c r="P27" s="4"/>
    </row>
    <row r="28" spans="1:16" ht="15" customHeight="1" x14ac:dyDescent="0.2">
      <c r="A28" s="74" t="s">
        <v>33</v>
      </c>
      <c r="B28" s="75">
        <v>11</v>
      </c>
      <c r="C28" s="134">
        <v>1</v>
      </c>
      <c r="D28" s="155">
        <f>C28+C29+C30+C31+C32</f>
        <v>76</v>
      </c>
      <c r="E28" s="157"/>
      <c r="F28" s="228">
        <f>D28*E28</f>
        <v>0</v>
      </c>
      <c r="G28" s="184"/>
      <c r="H28" s="231">
        <f>D28/10</f>
        <v>7.6</v>
      </c>
      <c r="I28" s="234">
        <f>G28*H28</f>
        <v>0</v>
      </c>
      <c r="J28" s="151" t="s">
        <v>34</v>
      </c>
      <c r="K28" s="151"/>
      <c r="L28" s="151"/>
      <c r="M28" s="154">
        <f>F28+I28</f>
        <v>0</v>
      </c>
      <c r="N28" s="4"/>
      <c r="O28" s="4"/>
      <c r="P28" s="4"/>
    </row>
    <row r="29" spans="1:16" ht="15" customHeight="1" x14ac:dyDescent="0.2">
      <c r="A29" s="70" t="s">
        <v>35</v>
      </c>
      <c r="B29" s="71">
        <v>33</v>
      </c>
      <c r="C29" s="135">
        <v>20</v>
      </c>
      <c r="D29" s="149"/>
      <c r="E29" s="150"/>
      <c r="F29" s="179"/>
      <c r="G29" s="229"/>
      <c r="H29" s="232"/>
      <c r="I29" s="181"/>
      <c r="J29" s="152"/>
      <c r="K29" s="152"/>
      <c r="L29" s="152"/>
      <c r="M29" s="147"/>
      <c r="N29" s="4"/>
      <c r="O29" s="4"/>
      <c r="P29" s="4"/>
    </row>
    <row r="30" spans="1:16" ht="15" customHeight="1" x14ac:dyDescent="0.2">
      <c r="A30" s="70" t="s">
        <v>36</v>
      </c>
      <c r="B30" s="71">
        <v>2</v>
      </c>
      <c r="C30" s="135">
        <v>30</v>
      </c>
      <c r="D30" s="149"/>
      <c r="E30" s="150"/>
      <c r="F30" s="179"/>
      <c r="G30" s="229"/>
      <c r="H30" s="232"/>
      <c r="I30" s="181"/>
      <c r="J30" s="152"/>
      <c r="K30" s="152"/>
      <c r="L30" s="152"/>
      <c r="M30" s="147"/>
      <c r="N30" s="4"/>
      <c r="O30" s="4"/>
      <c r="P30" s="4"/>
    </row>
    <row r="31" spans="1:16" ht="15" customHeight="1" x14ac:dyDescent="0.2">
      <c r="A31" s="70" t="s">
        <v>37</v>
      </c>
      <c r="B31" s="71">
        <v>10</v>
      </c>
      <c r="C31" s="135">
        <v>20</v>
      </c>
      <c r="D31" s="149"/>
      <c r="E31" s="150"/>
      <c r="F31" s="179"/>
      <c r="G31" s="229"/>
      <c r="H31" s="232"/>
      <c r="I31" s="181"/>
      <c r="J31" s="152"/>
      <c r="K31" s="152"/>
      <c r="L31" s="152"/>
      <c r="M31" s="147"/>
      <c r="N31" s="4"/>
      <c r="O31" s="4"/>
      <c r="P31" s="4"/>
    </row>
    <row r="32" spans="1:16" ht="15" customHeight="1" thickBot="1" x14ac:dyDescent="0.25">
      <c r="A32" s="72" t="s">
        <v>38</v>
      </c>
      <c r="B32" s="73">
        <v>33</v>
      </c>
      <c r="C32" s="136">
        <v>5</v>
      </c>
      <c r="D32" s="156"/>
      <c r="E32" s="158"/>
      <c r="F32" s="160"/>
      <c r="G32" s="230"/>
      <c r="H32" s="233"/>
      <c r="I32" s="164"/>
      <c r="J32" s="153"/>
      <c r="K32" s="153"/>
      <c r="L32" s="153"/>
      <c r="M32" s="148"/>
      <c r="N32" s="4"/>
      <c r="O32" s="4"/>
      <c r="P32" s="4"/>
    </row>
    <row r="33" spans="1:16" ht="15" customHeight="1" x14ac:dyDescent="0.2">
      <c r="A33" s="74" t="s">
        <v>85</v>
      </c>
      <c r="B33" s="75">
        <v>4.3</v>
      </c>
      <c r="C33" s="134">
        <v>1</v>
      </c>
      <c r="D33" s="155">
        <f>C33+C34</f>
        <v>2</v>
      </c>
      <c r="E33" s="157"/>
      <c r="F33" s="159">
        <f>D33*E33</f>
        <v>0</v>
      </c>
      <c r="G33" s="157"/>
      <c r="H33" s="161">
        <f>D33/10</f>
        <v>0.2</v>
      </c>
      <c r="I33" s="163">
        <f>G33*H33</f>
        <v>0</v>
      </c>
      <c r="J33" s="165" t="s">
        <v>39</v>
      </c>
      <c r="K33" s="166"/>
      <c r="L33" s="167"/>
      <c r="M33" s="168">
        <f>F33+I33</f>
        <v>0</v>
      </c>
      <c r="N33" s="4"/>
      <c r="O33" s="4"/>
      <c r="P33" s="4"/>
    </row>
    <row r="34" spans="1:16" ht="15" customHeight="1" thickBot="1" x14ac:dyDescent="0.25">
      <c r="A34" s="72" t="s">
        <v>86</v>
      </c>
      <c r="B34" s="73">
        <v>10.7</v>
      </c>
      <c r="C34" s="136">
        <v>1</v>
      </c>
      <c r="D34" s="156"/>
      <c r="E34" s="158"/>
      <c r="F34" s="160"/>
      <c r="G34" s="158"/>
      <c r="H34" s="162"/>
      <c r="I34" s="164"/>
      <c r="J34" s="144"/>
      <c r="K34" s="145"/>
      <c r="L34" s="146"/>
      <c r="M34" s="148"/>
      <c r="N34" s="4"/>
      <c r="O34" s="4"/>
      <c r="P34" s="4"/>
    </row>
    <row r="35" spans="1:16" ht="15" customHeight="1" x14ac:dyDescent="0.2">
      <c r="A35" s="76" t="s">
        <v>87</v>
      </c>
      <c r="B35" s="77">
        <v>4.9000000000000004</v>
      </c>
      <c r="C35" s="137">
        <v>5</v>
      </c>
      <c r="D35" s="149">
        <f>C35+C36</f>
        <v>8</v>
      </c>
      <c r="E35" s="150"/>
      <c r="F35" s="159">
        <f>D35*E35</f>
        <v>0</v>
      </c>
      <c r="G35" s="150"/>
      <c r="H35" s="180">
        <f>D35/10</f>
        <v>0.8</v>
      </c>
      <c r="I35" s="181">
        <f>G35*H35</f>
        <v>0</v>
      </c>
      <c r="J35" s="141" t="s">
        <v>40</v>
      </c>
      <c r="K35" s="142"/>
      <c r="L35" s="143"/>
      <c r="M35" s="147">
        <f>F35+I35</f>
        <v>0</v>
      </c>
      <c r="N35" s="4"/>
      <c r="O35" s="4"/>
      <c r="P35" s="4"/>
    </row>
    <row r="36" spans="1:16" ht="15" customHeight="1" thickBot="1" x14ac:dyDescent="0.25">
      <c r="A36" s="78" t="s">
        <v>88</v>
      </c>
      <c r="B36" s="73">
        <v>12.3</v>
      </c>
      <c r="C36" s="136">
        <v>3</v>
      </c>
      <c r="D36" s="156"/>
      <c r="E36" s="158"/>
      <c r="F36" s="160"/>
      <c r="G36" s="158"/>
      <c r="H36" s="162"/>
      <c r="I36" s="164"/>
      <c r="J36" s="144"/>
      <c r="K36" s="145"/>
      <c r="L36" s="146"/>
      <c r="M36" s="148"/>
      <c r="N36" s="4"/>
      <c r="O36" s="4"/>
      <c r="P36" s="4"/>
    </row>
    <row r="37" spans="1:16" ht="15" customHeight="1" x14ac:dyDescent="0.2">
      <c r="A37" s="76" t="s">
        <v>89</v>
      </c>
      <c r="B37" s="77">
        <v>4.5</v>
      </c>
      <c r="C37" s="137">
        <v>5</v>
      </c>
      <c r="D37" s="149">
        <f>C37+C38</f>
        <v>6</v>
      </c>
      <c r="E37" s="150"/>
      <c r="F37" s="159">
        <f>D37*E37</f>
        <v>0</v>
      </c>
      <c r="G37" s="150"/>
      <c r="H37" s="180">
        <f>D37/10</f>
        <v>0.6</v>
      </c>
      <c r="I37" s="181">
        <f>G37*H37</f>
        <v>0</v>
      </c>
      <c r="J37" s="141" t="s">
        <v>41</v>
      </c>
      <c r="K37" s="142"/>
      <c r="L37" s="143"/>
      <c r="M37" s="168">
        <f>F37+I37</f>
        <v>0</v>
      </c>
      <c r="N37" s="4"/>
      <c r="O37" s="4"/>
      <c r="P37" s="4"/>
    </row>
    <row r="38" spans="1:16" ht="15" customHeight="1" x14ac:dyDescent="0.2">
      <c r="A38" s="79" t="s">
        <v>90</v>
      </c>
      <c r="B38" s="71">
        <v>4.9000000000000004</v>
      </c>
      <c r="C38" s="135">
        <v>1</v>
      </c>
      <c r="D38" s="149"/>
      <c r="E38" s="150"/>
      <c r="F38" s="179"/>
      <c r="G38" s="150"/>
      <c r="H38" s="180"/>
      <c r="I38" s="181"/>
      <c r="J38" s="141"/>
      <c r="K38" s="142"/>
      <c r="L38" s="143"/>
      <c r="M38" s="147"/>
      <c r="N38" s="4"/>
      <c r="O38" s="4"/>
      <c r="P38" s="4"/>
    </row>
    <row r="39" spans="1:16" ht="15.75" customHeight="1" thickBot="1" x14ac:dyDescent="0.25">
      <c r="A39" s="80" t="s">
        <v>42</v>
      </c>
      <c r="B39" s="81"/>
      <c r="C39" s="82"/>
      <c r="D39" s="83"/>
      <c r="E39" s="82"/>
      <c r="F39" s="119">
        <f>F28+F24+F20+F15+F33+F35+F37+F12</f>
        <v>0</v>
      </c>
      <c r="G39" s="82"/>
      <c r="H39" s="15"/>
      <c r="I39" s="119">
        <f>I28+I24+I20+I15+I33+I35+I37+I12</f>
        <v>0</v>
      </c>
      <c r="J39" s="225"/>
      <c r="K39" s="225"/>
      <c r="L39" s="225"/>
      <c r="M39" s="128">
        <f>SUM(M12:M38)</f>
        <v>0</v>
      </c>
      <c r="N39" s="4"/>
      <c r="O39" s="4"/>
      <c r="P39" s="4"/>
    </row>
    <row r="40" spans="1:16" ht="14.25" x14ac:dyDescent="0.2">
      <c r="A40" s="16" t="s">
        <v>91</v>
      </c>
      <c r="B40" s="17"/>
      <c r="C40" s="18"/>
      <c r="D40" s="18"/>
      <c r="E40" s="18"/>
      <c r="F40" s="19"/>
      <c r="G40" s="19"/>
      <c r="H40" s="20"/>
      <c r="I40" s="18"/>
      <c r="J40" s="7"/>
      <c r="K40" s="7"/>
      <c r="L40" s="7"/>
      <c r="M40" s="21"/>
      <c r="N40" s="8"/>
      <c r="O40" s="2"/>
      <c r="P40" s="2"/>
    </row>
    <row r="41" spans="1:16" ht="12" x14ac:dyDescent="0.2">
      <c r="A41" s="16"/>
      <c r="B41" s="17"/>
      <c r="C41" s="18"/>
      <c r="D41" s="18"/>
      <c r="E41" s="18"/>
      <c r="F41" s="19"/>
      <c r="G41" s="19"/>
      <c r="H41" s="20"/>
      <c r="I41" s="18"/>
      <c r="J41" s="7"/>
      <c r="K41" s="7"/>
      <c r="L41" s="7"/>
      <c r="M41" s="21"/>
      <c r="N41" s="8"/>
      <c r="O41" s="2"/>
      <c r="P41" s="2"/>
    </row>
    <row r="42" spans="1:16" ht="12" x14ac:dyDescent="0.2">
      <c r="A42" s="120"/>
      <c r="B42" s="17"/>
      <c r="C42" s="18" t="s">
        <v>43</v>
      </c>
      <c r="D42" s="18"/>
      <c r="E42" s="18"/>
      <c r="F42" s="19"/>
      <c r="G42" s="19"/>
      <c r="H42" s="20"/>
      <c r="I42" s="18"/>
      <c r="J42" s="7"/>
      <c r="K42" s="7"/>
      <c r="L42" s="7"/>
      <c r="M42" s="21"/>
      <c r="N42" s="8"/>
      <c r="O42" s="2"/>
      <c r="P42" s="2"/>
    </row>
    <row r="43" spans="1:16" ht="12" x14ac:dyDescent="0.2">
      <c r="A43" s="16"/>
      <c r="B43" s="17"/>
      <c r="C43" s="18"/>
      <c r="D43" s="18"/>
      <c r="E43" s="18"/>
      <c r="F43" s="19"/>
      <c r="G43" s="19"/>
      <c r="H43" s="20"/>
      <c r="I43" s="18"/>
      <c r="J43" s="7"/>
      <c r="K43" s="7"/>
      <c r="L43" s="7"/>
      <c r="M43" s="21"/>
      <c r="N43" s="8"/>
      <c r="O43" s="2"/>
      <c r="P43" s="2"/>
    </row>
    <row r="44" spans="1:16" ht="12.75" customHeight="1" x14ac:dyDescent="0.2">
      <c r="A44" s="16"/>
      <c r="B44" s="17"/>
      <c r="C44" s="18"/>
      <c r="D44" s="18"/>
      <c r="E44" s="18"/>
      <c r="F44" s="19"/>
      <c r="G44" s="19"/>
      <c r="H44" s="20"/>
      <c r="I44" s="18"/>
      <c r="J44" s="7"/>
      <c r="K44" s="7"/>
      <c r="L44" s="7"/>
      <c r="M44" s="21"/>
      <c r="N44" s="8"/>
      <c r="O44" s="2"/>
      <c r="P44" s="2"/>
    </row>
    <row r="45" spans="1:16" ht="12" x14ac:dyDescent="0.2">
      <c r="A45" s="16"/>
      <c r="B45" s="17"/>
      <c r="C45" s="18"/>
      <c r="D45" s="18"/>
      <c r="E45" s="18"/>
      <c r="F45" s="19"/>
      <c r="G45" s="19"/>
      <c r="H45" s="20"/>
      <c r="I45" s="18"/>
      <c r="J45" s="7"/>
      <c r="K45" s="7"/>
      <c r="L45" s="7"/>
      <c r="M45" s="21"/>
      <c r="N45" s="8"/>
      <c r="O45" s="2"/>
      <c r="P45" s="2"/>
    </row>
    <row r="46" spans="1:16" ht="12" x14ac:dyDescent="0.2">
      <c r="A46" s="16"/>
      <c r="B46" s="17"/>
      <c r="C46" s="18"/>
      <c r="D46" s="18"/>
      <c r="E46" s="18"/>
      <c r="F46" s="19"/>
      <c r="G46" s="19"/>
      <c r="H46" s="20"/>
      <c r="I46" s="18"/>
      <c r="J46" s="7"/>
      <c r="K46" s="7"/>
      <c r="L46" s="7"/>
      <c r="M46" s="21"/>
      <c r="N46" s="8"/>
      <c r="O46" s="2"/>
      <c r="P46" s="2"/>
    </row>
    <row r="47" spans="1:16" ht="12" x14ac:dyDescent="0.2">
      <c r="A47" s="16"/>
      <c r="B47" s="17"/>
      <c r="C47" s="18"/>
      <c r="D47" s="18"/>
      <c r="E47" s="18"/>
      <c r="F47" s="19"/>
      <c r="G47" s="19"/>
      <c r="H47" s="20"/>
      <c r="I47" s="18"/>
      <c r="J47" s="7"/>
      <c r="K47" s="7"/>
      <c r="L47" s="7"/>
      <c r="M47" s="21"/>
      <c r="N47" s="8"/>
      <c r="O47" s="2"/>
      <c r="P47" s="2"/>
    </row>
    <row r="48" spans="1:16" ht="12" x14ac:dyDescent="0.2">
      <c r="A48" s="16"/>
      <c r="B48" s="17"/>
      <c r="C48" s="18"/>
      <c r="D48" s="18"/>
      <c r="E48" s="18"/>
      <c r="F48" s="19"/>
      <c r="G48" s="19"/>
      <c r="H48" s="20"/>
      <c r="I48" s="18"/>
      <c r="J48" s="7"/>
      <c r="K48" s="7"/>
      <c r="L48" s="7"/>
      <c r="M48" s="21"/>
      <c r="N48" s="8"/>
      <c r="O48" s="2"/>
      <c r="P48" s="2"/>
    </row>
    <row r="49" spans="1:16" ht="12" x14ac:dyDescent="0.2">
      <c r="A49" s="16"/>
      <c r="B49" s="17"/>
      <c r="C49" s="18"/>
      <c r="D49" s="18"/>
      <c r="E49" s="18"/>
      <c r="F49" s="19"/>
      <c r="G49" s="19"/>
      <c r="H49" s="20"/>
      <c r="I49" s="18"/>
      <c r="J49" s="7"/>
      <c r="K49" s="7"/>
      <c r="L49" s="7"/>
      <c r="M49" s="21"/>
      <c r="N49" s="8"/>
      <c r="O49" s="2"/>
      <c r="P49" s="2"/>
    </row>
    <row r="50" spans="1:16" ht="12" x14ac:dyDescent="0.2">
      <c r="A50" s="16"/>
      <c r="B50" s="17"/>
      <c r="C50" s="18"/>
      <c r="D50" s="18"/>
      <c r="E50" s="18"/>
      <c r="F50" s="19"/>
      <c r="G50" s="19"/>
      <c r="H50" s="20"/>
      <c r="I50" s="18"/>
      <c r="J50" s="7"/>
      <c r="K50" s="7"/>
      <c r="L50" s="7"/>
      <c r="M50" s="21"/>
      <c r="N50" s="8"/>
      <c r="O50" s="2"/>
      <c r="P50" s="2"/>
    </row>
    <row r="51" spans="1:16" ht="12" x14ac:dyDescent="0.2">
      <c r="N51" s="8"/>
      <c r="O51" s="2"/>
      <c r="P51" s="2"/>
    </row>
    <row r="52" spans="1:16" ht="12" x14ac:dyDescent="0.2">
      <c r="A52" s="22" t="s">
        <v>0</v>
      </c>
      <c r="B52" s="17"/>
      <c r="C52" s="18"/>
      <c r="D52" s="18"/>
      <c r="E52" s="18"/>
      <c r="F52" s="19"/>
      <c r="G52" s="19"/>
      <c r="H52" s="20"/>
      <c r="I52" s="18"/>
      <c r="J52" s="7"/>
      <c r="K52" s="7"/>
      <c r="L52" s="7"/>
      <c r="M52" s="21"/>
      <c r="N52" s="8"/>
      <c r="O52" s="8"/>
      <c r="P52" s="8"/>
    </row>
    <row r="53" spans="1:16" ht="7.5" customHeight="1" x14ac:dyDescent="0.2">
      <c r="A53" s="16"/>
      <c r="B53" s="17"/>
      <c r="C53" s="18"/>
      <c r="D53" s="18"/>
      <c r="E53" s="18"/>
      <c r="F53" s="19"/>
      <c r="G53" s="19"/>
      <c r="H53" s="20"/>
      <c r="I53" s="18"/>
      <c r="J53" s="7"/>
      <c r="K53" s="7"/>
      <c r="L53" s="7"/>
      <c r="M53" s="21"/>
      <c r="N53" s="8"/>
      <c r="O53" s="8"/>
      <c r="P53" s="8"/>
    </row>
    <row r="54" spans="1:16" ht="16.5" customHeight="1" thickBot="1" x14ac:dyDescent="0.25">
      <c r="A54" s="60"/>
      <c r="B54" s="60"/>
      <c r="C54" s="140" t="s">
        <v>44</v>
      </c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4"/>
      <c r="O54" s="4"/>
      <c r="P54" s="4"/>
    </row>
    <row r="55" spans="1:16" s="38" customFormat="1" ht="12" thickBot="1" x14ac:dyDescent="0.25">
      <c r="A55" s="61"/>
      <c r="B55" s="211" t="s">
        <v>3</v>
      </c>
      <c r="C55" s="214" t="s">
        <v>45</v>
      </c>
      <c r="D55" s="215"/>
      <c r="E55" s="215"/>
      <c r="F55" s="216"/>
      <c r="G55" s="217" t="s">
        <v>46</v>
      </c>
      <c r="H55" s="218"/>
      <c r="I55" s="219" t="s">
        <v>47</v>
      </c>
      <c r="J55" s="220"/>
      <c r="K55" s="221" t="s">
        <v>48</v>
      </c>
      <c r="L55" s="222"/>
      <c r="M55" s="189" t="s">
        <v>49</v>
      </c>
      <c r="N55" s="37"/>
      <c r="O55" s="37"/>
      <c r="P55" s="37"/>
    </row>
    <row r="56" spans="1:16" s="38" customFormat="1" ht="68.25" customHeight="1" x14ac:dyDescent="0.2">
      <c r="A56" s="209" t="s">
        <v>2</v>
      </c>
      <c r="B56" s="212"/>
      <c r="C56" s="46" t="s">
        <v>50</v>
      </c>
      <c r="D56" s="47" t="s">
        <v>92</v>
      </c>
      <c r="E56" s="47" t="s">
        <v>51</v>
      </c>
      <c r="F56" s="48" t="s">
        <v>52</v>
      </c>
      <c r="G56" s="49" t="s">
        <v>53</v>
      </c>
      <c r="H56" s="50" t="s">
        <v>54</v>
      </c>
      <c r="I56" s="51" t="s">
        <v>53</v>
      </c>
      <c r="J56" s="48" t="s">
        <v>55</v>
      </c>
      <c r="K56" s="49" t="s">
        <v>56</v>
      </c>
      <c r="L56" s="50" t="s">
        <v>57</v>
      </c>
      <c r="M56" s="190"/>
      <c r="N56" s="37"/>
      <c r="O56" s="39"/>
      <c r="P56" s="37"/>
    </row>
    <row r="57" spans="1:16" s="38" customFormat="1" ht="12" thickBot="1" x14ac:dyDescent="0.25">
      <c r="A57" s="210"/>
      <c r="B57" s="213"/>
      <c r="C57" s="52" t="s">
        <v>15</v>
      </c>
      <c r="D57" s="53" t="s">
        <v>93</v>
      </c>
      <c r="E57" s="53" t="s">
        <v>16</v>
      </c>
      <c r="F57" s="54" t="s">
        <v>17</v>
      </c>
      <c r="G57" s="55" t="s">
        <v>16</v>
      </c>
      <c r="H57" s="56" t="s">
        <v>17</v>
      </c>
      <c r="I57" s="57" t="s">
        <v>16</v>
      </c>
      <c r="J57" s="58" t="s">
        <v>17</v>
      </c>
      <c r="K57" s="55" t="s">
        <v>16</v>
      </c>
      <c r="L57" s="56" t="s">
        <v>17</v>
      </c>
      <c r="M57" s="59" t="s">
        <v>17</v>
      </c>
      <c r="N57" s="37"/>
      <c r="O57" s="39"/>
      <c r="P57" s="37"/>
    </row>
    <row r="58" spans="1:16" s="40" customFormat="1" ht="10.5" x14ac:dyDescent="0.2">
      <c r="A58" s="100">
        <v>1</v>
      </c>
      <c r="B58" s="101">
        <v>2</v>
      </c>
      <c r="C58" s="102">
        <v>3</v>
      </c>
      <c r="D58" s="102">
        <v>4</v>
      </c>
      <c r="E58" s="102">
        <v>5</v>
      </c>
      <c r="F58" s="109">
        <v>6</v>
      </c>
      <c r="G58" s="101">
        <v>7</v>
      </c>
      <c r="H58" s="109">
        <v>8</v>
      </c>
      <c r="I58" s="102">
        <v>9</v>
      </c>
      <c r="J58" s="109">
        <v>10</v>
      </c>
      <c r="K58" s="102">
        <v>11</v>
      </c>
      <c r="L58" s="109">
        <v>12</v>
      </c>
      <c r="M58" s="114">
        <v>13</v>
      </c>
      <c r="N58" s="1"/>
      <c r="O58" s="3"/>
      <c r="P58" s="1"/>
    </row>
    <row r="59" spans="1:16" s="40" customFormat="1" ht="24.75" customHeight="1" thickBot="1" x14ac:dyDescent="0.25">
      <c r="A59" s="98"/>
      <c r="B59" s="103"/>
      <c r="C59" s="104"/>
      <c r="D59" s="104"/>
      <c r="E59" s="104"/>
      <c r="F59" s="110" t="s">
        <v>19</v>
      </c>
      <c r="G59" s="103"/>
      <c r="H59" s="108" t="s">
        <v>58</v>
      </c>
      <c r="I59" s="99"/>
      <c r="J59" s="108" t="s">
        <v>59</v>
      </c>
      <c r="K59" s="99"/>
      <c r="L59" s="108" t="s">
        <v>60</v>
      </c>
      <c r="M59" s="115" t="s">
        <v>61</v>
      </c>
      <c r="N59" s="1"/>
      <c r="O59" s="3"/>
      <c r="P59" s="1"/>
    </row>
    <row r="60" spans="1:16" ht="15" customHeight="1" thickBot="1" x14ac:dyDescent="0.25">
      <c r="A60" s="68" t="s">
        <v>75</v>
      </c>
      <c r="B60" s="69" t="s">
        <v>23</v>
      </c>
      <c r="C60" s="137">
        <v>180</v>
      </c>
      <c r="D60" s="84">
        <f t="shared" ref="D60:D86" si="0">B60*C60</f>
        <v>774</v>
      </c>
      <c r="E60" s="85"/>
      <c r="F60" s="113">
        <f t="shared" ref="F60:F86" si="1">C60*E60</f>
        <v>0</v>
      </c>
      <c r="G60" s="157"/>
      <c r="H60" s="169">
        <f>(C60+C62+C61)*G60</f>
        <v>0</v>
      </c>
      <c r="I60" s="157"/>
      <c r="J60" s="169">
        <f>(C60+C62+C61)*I60</f>
        <v>0</v>
      </c>
      <c r="K60" s="157"/>
      <c r="L60" s="169">
        <f>(C60+C62+C61)*K60</f>
        <v>0</v>
      </c>
      <c r="M60" s="176">
        <f>F60+F62+H60+J60+L60+F61</f>
        <v>0</v>
      </c>
      <c r="N60" s="4"/>
      <c r="O60" s="5"/>
      <c r="P60" s="4"/>
    </row>
    <row r="61" spans="1:16" ht="15" customHeight="1" thickBot="1" x14ac:dyDescent="0.25">
      <c r="A61" s="130" t="s">
        <v>94</v>
      </c>
      <c r="B61" s="131" t="s">
        <v>95</v>
      </c>
      <c r="C61" s="133">
        <v>600</v>
      </c>
      <c r="D61" s="84">
        <f t="shared" si="0"/>
        <v>3900</v>
      </c>
      <c r="E61" s="129"/>
      <c r="F61" s="113">
        <f t="shared" si="1"/>
        <v>0</v>
      </c>
      <c r="G61" s="150"/>
      <c r="H61" s="187"/>
      <c r="I61" s="150"/>
      <c r="J61" s="187"/>
      <c r="K61" s="150"/>
      <c r="L61" s="187"/>
      <c r="M61" s="177"/>
      <c r="N61" s="4"/>
      <c r="O61" s="5"/>
      <c r="P61" s="4"/>
    </row>
    <row r="62" spans="1:16" ht="15" customHeight="1" thickBot="1" x14ac:dyDescent="0.25">
      <c r="A62" s="72" t="s">
        <v>76</v>
      </c>
      <c r="B62" s="73">
        <v>10.8</v>
      </c>
      <c r="C62" s="136">
        <v>1000</v>
      </c>
      <c r="D62" s="87">
        <f t="shared" si="0"/>
        <v>10800</v>
      </c>
      <c r="E62" s="88"/>
      <c r="F62" s="113">
        <f t="shared" si="1"/>
        <v>0</v>
      </c>
      <c r="G62" s="158"/>
      <c r="H62" s="170"/>
      <c r="I62" s="158"/>
      <c r="J62" s="170"/>
      <c r="K62" s="158"/>
      <c r="L62" s="170"/>
      <c r="M62" s="178"/>
      <c r="N62" s="4"/>
      <c r="O62" s="5"/>
      <c r="P62" s="4"/>
    </row>
    <row r="63" spans="1:16" ht="15" customHeight="1" x14ac:dyDescent="0.2">
      <c r="A63" s="74" t="s">
        <v>25</v>
      </c>
      <c r="B63" s="75">
        <v>1.8</v>
      </c>
      <c r="C63" s="137">
        <v>2</v>
      </c>
      <c r="D63" s="84">
        <f t="shared" si="0"/>
        <v>3.6</v>
      </c>
      <c r="E63" s="85"/>
      <c r="F63" s="113">
        <f t="shared" si="1"/>
        <v>0</v>
      </c>
      <c r="G63" s="157"/>
      <c r="H63" s="173">
        <f>(C63+C64+C65+C66+C67)*G63</f>
        <v>0</v>
      </c>
      <c r="I63" s="184"/>
      <c r="J63" s="169">
        <f>(C63+C64+C65+C66+C67)*I63</f>
        <v>0</v>
      </c>
      <c r="K63" s="184"/>
      <c r="L63" s="173">
        <f>(C63+C64+C65+C66+C67)*K63</f>
        <v>0</v>
      </c>
      <c r="M63" s="176">
        <f>L63+J63+H63+F63+F64+F65+F66+F67</f>
        <v>0</v>
      </c>
      <c r="N63" s="4"/>
      <c r="O63" s="5"/>
      <c r="P63" s="4"/>
    </row>
    <row r="64" spans="1:16" ht="15" customHeight="1" x14ac:dyDescent="0.2">
      <c r="A64" s="70" t="s">
        <v>27</v>
      </c>
      <c r="B64" s="71">
        <v>4</v>
      </c>
      <c r="C64" s="135">
        <v>95</v>
      </c>
      <c r="D64" s="86">
        <f t="shared" si="0"/>
        <v>380</v>
      </c>
      <c r="E64" s="85"/>
      <c r="F64" s="111">
        <f t="shared" si="1"/>
        <v>0</v>
      </c>
      <c r="G64" s="150"/>
      <c r="H64" s="182"/>
      <c r="I64" s="185"/>
      <c r="J64" s="179"/>
      <c r="K64" s="185"/>
      <c r="L64" s="174"/>
      <c r="M64" s="177"/>
      <c r="N64" s="4"/>
      <c r="O64" s="5"/>
      <c r="P64" s="4"/>
    </row>
    <row r="65" spans="1:15" ht="15" customHeight="1" x14ac:dyDescent="0.2">
      <c r="A65" s="70" t="s">
        <v>28</v>
      </c>
      <c r="B65" s="71">
        <v>7</v>
      </c>
      <c r="C65" s="135">
        <v>35</v>
      </c>
      <c r="D65" s="86">
        <f t="shared" si="0"/>
        <v>245</v>
      </c>
      <c r="E65" s="85"/>
      <c r="F65" s="111">
        <f t="shared" si="1"/>
        <v>0</v>
      </c>
      <c r="G65" s="150"/>
      <c r="H65" s="182"/>
      <c r="I65" s="185"/>
      <c r="J65" s="179"/>
      <c r="K65" s="185"/>
      <c r="L65" s="174"/>
      <c r="M65" s="177"/>
      <c r="N65" s="4"/>
      <c r="O65" s="5"/>
    </row>
    <row r="66" spans="1:15" ht="15" customHeight="1" x14ac:dyDescent="0.2">
      <c r="A66" s="70" t="s">
        <v>29</v>
      </c>
      <c r="B66" s="71">
        <v>8</v>
      </c>
      <c r="C66" s="135">
        <v>450</v>
      </c>
      <c r="D66" s="86">
        <f t="shared" si="0"/>
        <v>3600</v>
      </c>
      <c r="E66" s="85"/>
      <c r="F66" s="111">
        <f t="shared" si="1"/>
        <v>0</v>
      </c>
      <c r="G66" s="150"/>
      <c r="H66" s="182"/>
      <c r="I66" s="185"/>
      <c r="J66" s="179"/>
      <c r="K66" s="185"/>
      <c r="L66" s="174"/>
      <c r="M66" s="177"/>
      <c r="N66" s="4"/>
      <c r="O66" s="5"/>
    </row>
    <row r="67" spans="1:15" ht="15" customHeight="1" thickBot="1" x14ac:dyDescent="0.25">
      <c r="A67" s="72" t="s">
        <v>30</v>
      </c>
      <c r="B67" s="73">
        <v>10</v>
      </c>
      <c r="C67" s="136">
        <v>70</v>
      </c>
      <c r="D67" s="87">
        <f t="shared" si="0"/>
        <v>700</v>
      </c>
      <c r="E67" s="88"/>
      <c r="F67" s="112">
        <f t="shared" si="1"/>
        <v>0</v>
      </c>
      <c r="G67" s="158"/>
      <c r="H67" s="183"/>
      <c r="I67" s="186"/>
      <c r="J67" s="160"/>
      <c r="K67" s="186"/>
      <c r="L67" s="175"/>
      <c r="M67" s="178"/>
      <c r="N67" s="4"/>
      <c r="O67" s="5"/>
    </row>
    <row r="68" spans="1:15" ht="15" customHeight="1" x14ac:dyDescent="0.2">
      <c r="A68" s="74" t="s">
        <v>77</v>
      </c>
      <c r="B68" s="75">
        <v>6</v>
      </c>
      <c r="C68" s="137">
        <v>25</v>
      </c>
      <c r="D68" s="84">
        <f t="shared" si="0"/>
        <v>150</v>
      </c>
      <c r="E68" s="85"/>
      <c r="F68" s="113">
        <f t="shared" si="1"/>
        <v>0</v>
      </c>
      <c r="G68" s="157"/>
      <c r="H68" s="173">
        <f>(C68+C69+C70+C71)*G68</f>
        <v>0</v>
      </c>
      <c r="I68" s="184"/>
      <c r="J68" s="169">
        <f>(C68+C69+C70+C71)*I68</f>
        <v>0</v>
      </c>
      <c r="K68" s="184"/>
      <c r="L68" s="173">
        <f>(C68+C69+C70+C71)*K68</f>
        <v>0</v>
      </c>
      <c r="M68" s="176">
        <f>L68+J68+H68+F68+F69+F70+F71</f>
        <v>0</v>
      </c>
      <c r="N68" s="4"/>
      <c r="O68" s="5"/>
    </row>
    <row r="69" spans="1:15" ht="15" customHeight="1" x14ac:dyDescent="0.2">
      <c r="A69" s="70" t="s">
        <v>78</v>
      </c>
      <c r="B69" s="71">
        <v>15</v>
      </c>
      <c r="C69" s="135">
        <v>40</v>
      </c>
      <c r="D69" s="86">
        <f t="shared" si="0"/>
        <v>600</v>
      </c>
      <c r="E69" s="85"/>
      <c r="F69" s="111">
        <f t="shared" si="1"/>
        <v>0</v>
      </c>
      <c r="G69" s="150"/>
      <c r="H69" s="182"/>
      <c r="I69" s="185"/>
      <c r="J69" s="179"/>
      <c r="K69" s="185"/>
      <c r="L69" s="174"/>
      <c r="M69" s="177"/>
      <c r="N69" s="4"/>
      <c r="O69" s="5"/>
    </row>
    <row r="70" spans="1:15" ht="15" customHeight="1" x14ac:dyDescent="0.2">
      <c r="A70" s="70" t="s">
        <v>79</v>
      </c>
      <c r="B70" s="71">
        <v>20</v>
      </c>
      <c r="C70" s="135">
        <v>30</v>
      </c>
      <c r="D70" s="86">
        <f t="shared" si="0"/>
        <v>600</v>
      </c>
      <c r="E70" s="85"/>
      <c r="F70" s="111">
        <f t="shared" si="1"/>
        <v>0</v>
      </c>
      <c r="G70" s="150"/>
      <c r="H70" s="182"/>
      <c r="I70" s="185"/>
      <c r="J70" s="179"/>
      <c r="K70" s="185"/>
      <c r="L70" s="174"/>
      <c r="M70" s="177"/>
      <c r="N70" s="4"/>
      <c r="O70" s="5"/>
    </row>
    <row r="71" spans="1:15" ht="15" customHeight="1" thickBot="1" x14ac:dyDescent="0.25">
      <c r="A71" s="72" t="s">
        <v>80</v>
      </c>
      <c r="B71" s="73">
        <v>30</v>
      </c>
      <c r="C71" s="136">
        <v>1</v>
      </c>
      <c r="D71" s="87">
        <f t="shared" si="0"/>
        <v>30</v>
      </c>
      <c r="E71" s="88"/>
      <c r="F71" s="112">
        <f t="shared" si="1"/>
        <v>0</v>
      </c>
      <c r="G71" s="158"/>
      <c r="H71" s="183"/>
      <c r="I71" s="186"/>
      <c r="J71" s="160"/>
      <c r="K71" s="186"/>
      <c r="L71" s="175"/>
      <c r="M71" s="178"/>
      <c r="N71" s="4"/>
      <c r="O71" s="5"/>
    </row>
    <row r="72" spans="1:15" ht="15" customHeight="1" x14ac:dyDescent="0.2">
      <c r="A72" s="74" t="s">
        <v>81</v>
      </c>
      <c r="B72" s="75">
        <v>6</v>
      </c>
      <c r="C72" s="137">
        <v>5</v>
      </c>
      <c r="D72" s="84">
        <f t="shared" si="0"/>
        <v>30</v>
      </c>
      <c r="E72" s="85"/>
      <c r="F72" s="113">
        <f t="shared" si="1"/>
        <v>0</v>
      </c>
      <c r="G72" s="157"/>
      <c r="H72" s="173">
        <f>(C72+C73+C75+C74)*G72</f>
        <v>0</v>
      </c>
      <c r="I72" s="184"/>
      <c r="J72" s="169">
        <f>(C72+C73+C75+C74)*I72</f>
        <v>0</v>
      </c>
      <c r="K72" s="184"/>
      <c r="L72" s="173">
        <f>(C72+C73+C75+C74)*K72</f>
        <v>0</v>
      </c>
      <c r="M72" s="176">
        <f>L72+J72+H72+F72+F73+F75+F74</f>
        <v>0</v>
      </c>
      <c r="N72" s="4"/>
      <c r="O72" s="5"/>
    </row>
    <row r="73" spans="1:15" ht="15" customHeight="1" x14ac:dyDescent="0.2">
      <c r="A73" s="70" t="s">
        <v>82</v>
      </c>
      <c r="B73" s="71">
        <v>15</v>
      </c>
      <c r="C73" s="135">
        <v>1</v>
      </c>
      <c r="D73" s="86">
        <f t="shared" si="0"/>
        <v>15</v>
      </c>
      <c r="E73" s="85"/>
      <c r="F73" s="111">
        <f t="shared" si="1"/>
        <v>0</v>
      </c>
      <c r="G73" s="150"/>
      <c r="H73" s="182"/>
      <c r="I73" s="185"/>
      <c r="J73" s="179"/>
      <c r="K73" s="185"/>
      <c r="L73" s="174"/>
      <c r="M73" s="177"/>
      <c r="N73" s="4"/>
      <c r="O73" s="4"/>
    </row>
    <row r="74" spans="1:15" ht="15" customHeight="1" x14ac:dyDescent="0.2">
      <c r="A74" s="70" t="s">
        <v>83</v>
      </c>
      <c r="B74" s="71">
        <v>20</v>
      </c>
      <c r="C74" s="135">
        <v>9</v>
      </c>
      <c r="D74" s="86">
        <f t="shared" si="0"/>
        <v>180</v>
      </c>
      <c r="E74" s="85"/>
      <c r="F74" s="111">
        <f t="shared" si="1"/>
        <v>0</v>
      </c>
      <c r="G74" s="150"/>
      <c r="H74" s="182"/>
      <c r="I74" s="185"/>
      <c r="J74" s="179"/>
      <c r="K74" s="185"/>
      <c r="L74" s="174"/>
      <c r="M74" s="177"/>
      <c r="N74" s="4"/>
      <c r="O74" s="4"/>
    </row>
    <row r="75" spans="1:15" ht="15" customHeight="1" thickBot="1" x14ac:dyDescent="0.25">
      <c r="A75" s="70" t="s">
        <v>84</v>
      </c>
      <c r="B75" s="71">
        <v>30</v>
      </c>
      <c r="C75" s="135">
        <v>1</v>
      </c>
      <c r="D75" s="86">
        <f t="shared" si="0"/>
        <v>30</v>
      </c>
      <c r="E75" s="85"/>
      <c r="F75" s="111">
        <f t="shared" si="1"/>
        <v>0</v>
      </c>
      <c r="G75" s="158"/>
      <c r="H75" s="182"/>
      <c r="I75" s="185"/>
      <c r="J75" s="179"/>
      <c r="K75" s="185"/>
      <c r="L75" s="174"/>
      <c r="M75" s="177"/>
      <c r="N75" s="4"/>
      <c r="O75" s="4"/>
    </row>
    <row r="76" spans="1:15" ht="15" customHeight="1" x14ac:dyDescent="0.2">
      <c r="A76" s="74" t="s">
        <v>33</v>
      </c>
      <c r="B76" s="75">
        <v>11</v>
      </c>
      <c r="C76" s="134">
        <v>5</v>
      </c>
      <c r="D76" s="89">
        <f t="shared" si="0"/>
        <v>55</v>
      </c>
      <c r="E76" s="90"/>
      <c r="F76" s="113">
        <f t="shared" si="1"/>
        <v>0</v>
      </c>
      <c r="G76" s="157"/>
      <c r="H76" s="173">
        <f>(C76+C77+C78+C79+C80)*G76</f>
        <v>0</v>
      </c>
      <c r="I76" s="184"/>
      <c r="J76" s="169">
        <f>(C76+C77+C78+C79+C80)*I76</f>
        <v>0</v>
      </c>
      <c r="K76" s="184"/>
      <c r="L76" s="173">
        <f>(C76+C77+C78+C79+C80)*K76</f>
        <v>0</v>
      </c>
      <c r="M76" s="176">
        <f>L76+J76+H76+F76+F77+F78+F79+F80</f>
        <v>0</v>
      </c>
      <c r="N76" s="4"/>
      <c r="O76" s="4"/>
    </row>
    <row r="77" spans="1:15" ht="15" customHeight="1" x14ac:dyDescent="0.2">
      <c r="A77" s="70" t="s">
        <v>35</v>
      </c>
      <c r="B77" s="71">
        <v>33</v>
      </c>
      <c r="C77" s="135">
        <v>60</v>
      </c>
      <c r="D77" s="86">
        <f t="shared" si="0"/>
        <v>1980</v>
      </c>
      <c r="E77" s="85"/>
      <c r="F77" s="111">
        <f t="shared" si="1"/>
        <v>0</v>
      </c>
      <c r="G77" s="150"/>
      <c r="H77" s="182"/>
      <c r="I77" s="185"/>
      <c r="J77" s="179"/>
      <c r="K77" s="185"/>
      <c r="L77" s="174"/>
      <c r="M77" s="177"/>
      <c r="N77" s="4"/>
      <c r="O77" s="4"/>
    </row>
    <row r="78" spans="1:15" ht="15" customHeight="1" x14ac:dyDescent="0.2">
      <c r="A78" s="70" t="s">
        <v>36</v>
      </c>
      <c r="B78" s="71">
        <v>2</v>
      </c>
      <c r="C78" s="135">
        <v>100</v>
      </c>
      <c r="D78" s="86">
        <f t="shared" si="0"/>
        <v>200</v>
      </c>
      <c r="E78" s="85"/>
      <c r="F78" s="111">
        <f t="shared" si="1"/>
        <v>0</v>
      </c>
      <c r="G78" s="150"/>
      <c r="H78" s="182"/>
      <c r="I78" s="185"/>
      <c r="J78" s="179"/>
      <c r="K78" s="185"/>
      <c r="L78" s="174"/>
      <c r="M78" s="177"/>
      <c r="N78" s="4"/>
      <c r="O78" s="4"/>
    </row>
    <row r="79" spans="1:15" ht="15" customHeight="1" x14ac:dyDescent="0.2">
      <c r="A79" s="70" t="s">
        <v>37</v>
      </c>
      <c r="B79" s="71">
        <v>10</v>
      </c>
      <c r="C79" s="135">
        <v>130</v>
      </c>
      <c r="D79" s="86">
        <f t="shared" si="0"/>
        <v>1300</v>
      </c>
      <c r="E79" s="85"/>
      <c r="F79" s="111">
        <f t="shared" si="1"/>
        <v>0</v>
      </c>
      <c r="G79" s="150"/>
      <c r="H79" s="182"/>
      <c r="I79" s="185"/>
      <c r="J79" s="179"/>
      <c r="K79" s="185"/>
      <c r="L79" s="174"/>
      <c r="M79" s="177"/>
      <c r="N79" s="4"/>
      <c r="O79" s="4"/>
    </row>
    <row r="80" spans="1:15" ht="15" customHeight="1" thickBot="1" x14ac:dyDescent="0.25">
      <c r="A80" s="72" t="s">
        <v>38</v>
      </c>
      <c r="B80" s="73">
        <v>33</v>
      </c>
      <c r="C80" s="136">
        <v>20</v>
      </c>
      <c r="D80" s="87">
        <f t="shared" si="0"/>
        <v>660</v>
      </c>
      <c r="E80" s="88"/>
      <c r="F80" s="112">
        <f t="shared" si="1"/>
        <v>0</v>
      </c>
      <c r="G80" s="158"/>
      <c r="H80" s="183"/>
      <c r="I80" s="186"/>
      <c r="J80" s="160"/>
      <c r="K80" s="186"/>
      <c r="L80" s="175"/>
      <c r="M80" s="178"/>
      <c r="N80" s="4"/>
      <c r="O80" s="4"/>
    </row>
    <row r="81" spans="1:15" ht="15" customHeight="1" x14ac:dyDescent="0.2">
      <c r="A81" s="74" t="s">
        <v>85</v>
      </c>
      <c r="B81" s="75">
        <v>4.3</v>
      </c>
      <c r="C81" s="134">
        <v>1</v>
      </c>
      <c r="D81" s="89">
        <f t="shared" si="0"/>
        <v>4.3</v>
      </c>
      <c r="E81" s="90"/>
      <c r="F81" s="113">
        <f t="shared" si="1"/>
        <v>0</v>
      </c>
      <c r="G81" s="171"/>
      <c r="H81" s="169">
        <f>(C81+C82)*G81</f>
        <v>0</v>
      </c>
      <c r="I81" s="171"/>
      <c r="J81" s="169">
        <f>(C81+C82)*I81</f>
        <v>0</v>
      </c>
      <c r="K81" s="171"/>
      <c r="L81" s="169">
        <f>(C81+C82)*K81</f>
        <v>0</v>
      </c>
      <c r="M81" s="176">
        <f>L81+J81+H81+F81+F82</f>
        <v>0</v>
      </c>
      <c r="N81" s="4"/>
      <c r="O81" s="4"/>
    </row>
    <row r="82" spans="1:15" ht="15" customHeight="1" thickBot="1" x14ac:dyDescent="0.25">
      <c r="A82" s="72" t="s">
        <v>86</v>
      </c>
      <c r="B82" s="73">
        <v>10.7</v>
      </c>
      <c r="C82" s="136">
        <v>1</v>
      </c>
      <c r="D82" s="91">
        <f t="shared" si="0"/>
        <v>10.7</v>
      </c>
      <c r="E82" s="88"/>
      <c r="F82" s="112">
        <f t="shared" si="1"/>
        <v>0</v>
      </c>
      <c r="G82" s="172"/>
      <c r="H82" s="170"/>
      <c r="I82" s="172"/>
      <c r="J82" s="170"/>
      <c r="K82" s="172"/>
      <c r="L82" s="170"/>
      <c r="M82" s="178"/>
      <c r="N82" s="4"/>
      <c r="O82" s="4"/>
    </row>
    <row r="83" spans="1:15" ht="15" customHeight="1" x14ac:dyDescent="0.2">
      <c r="A83" s="74" t="s">
        <v>87</v>
      </c>
      <c r="B83" s="77">
        <v>4.9000000000000004</v>
      </c>
      <c r="C83" s="134">
        <v>15</v>
      </c>
      <c r="D83" s="89">
        <f t="shared" si="0"/>
        <v>73.5</v>
      </c>
      <c r="E83" s="90"/>
      <c r="F83" s="113">
        <f t="shared" si="1"/>
        <v>0</v>
      </c>
      <c r="G83" s="171"/>
      <c r="H83" s="169">
        <f>(C83+C84)*G83</f>
        <v>0</v>
      </c>
      <c r="I83" s="171"/>
      <c r="J83" s="169">
        <f>(C83+C84)*I83</f>
        <v>0</v>
      </c>
      <c r="K83" s="171"/>
      <c r="L83" s="169">
        <f>(C83+C84)*K83</f>
        <v>0</v>
      </c>
      <c r="M83" s="176">
        <f>L83+J83+H83+F83+F84</f>
        <v>0</v>
      </c>
      <c r="N83" s="4"/>
      <c r="O83" s="4"/>
    </row>
    <row r="84" spans="1:15" ht="15" customHeight="1" thickBot="1" x14ac:dyDescent="0.25">
      <c r="A84" s="72" t="s">
        <v>88</v>
      </c>
      <c r="B84" s="73">
        <v>12.3</v>
      </c>
      <c r="C84" s="136">
        <v>5</v>
      </c>
      <c r="D84" s="91">
        <f t="shared" si="0"/>
        <v>61.5</v>
      </c>
      <c r="E84" s="88"/>
      <c r="F84" s="112">
        <f t="shared" si="1"/>
        <v>0</v>
      </c>
      <c r="G84" s="172"/>
      <c r="H84" s="170"/>
      <c r="I84" s="172"/>
      <c r="J84" s="170"/>
      <c r="K84" s="172"/>
      <c r="L84" s="170"/>
      <c r="M84" s="178"/>
      <c r="N84" s="4"/>
      <c r="O84" s="4"/>
    </row>
    <row r="85" spans="1:15" ht="15" customHeight="1" x14ac:dyDescent="0.2">
      <c r="A85" s="74" t="s">
        <v>89</v>
      </c>
      <c r="B85" s="77">
        <v>4.5</v>
      </c>
      <c r="C85" s="134">
        <v>10</v>
      </c>
      <c r="D85" s="89">
        <f t="shared" si="0"/>
        <v>45</v>
      </c>
      <c r="E85" s="90"/>
      <c r="F85" s="113">
        <f t="shared" si="1"/>
        <v>0</v>
      </c>
      <c r="G85" s="171"/>
      <c r="H85" s="169">
        <f>(C85+C86)*G85</f>
        <v>0</v>
      </c>
      <c r="I85" s="171"/>
      <c r="J85" s="169">
        <f>(C85+C86)*I85</f>
        <v>0</v>
      </c>
      <c r="K85" s="171"/>
      <c r="L85" s="169">
        <f>(C85+C86)*K85</f>
        <v>0</v>
      </c>
      <c r="M85" s="176">
        <f>L85+J85+H85+F85+F86</f>
        <v>0</v>
      </c>
      <c r="N85" s="4"/>
      <c r="O85" s="4"/>
    </row>
    <row r="86" spans="1:15" ht="15" customHeight="1" thickBot="1" x14ac:dyDescent="0.25">
      <c r="A86" s="92" t="s">
        <v>90</v>
      </c>
      <c r="B86" s="25">
        <v>4.9000000000000004</v>
      </c>
      <c r="C86" s="138">
        <v>1</v>
      </c>
      <c r="D86" s="93">
        <f t="shared" si="0"/>
        <v>4.9000000000000004</v>
      </c>
      <c r="E86" s="94"/>
      <c r="F86" s="112">
        <f t="shared" si="1"/>
        <v>0</v>
      </c>
      <c r="G86" s="172"/>
      <c r="H86" s="187"/>
      <c r="I86" s="188"/>
      <c r="J86" s="187"/>
      <c r="K86" s="188"/>
      <c r="L86" s="187"/>
      <c r="M86" s="177"/>
      <c r="N86" s="4"/>
      <c r="O86" s="4"/>
    </row>
    <row r="87" spans="1:15" ht="15" customHeight="1" x14ac:dyDescent="0.2">
      <c r="A87" s="95" t="s">
        <v>62</v>
      </c>
      <c r="B87" s="75"/>
      <c r="C87" s="9"/>
      <c r="D87" s="9"/>
      <c r="E87" s="96"/>
      <c r="F87" s="116">
        <f>SUM(F60:F86)</f>
        <v>0</v>
      </c>
      <c r="G87" s="23"/>
      <c r="H87" s="116">
        <f>SUM(H60:H86)</f>
        <v>0</v>
      </c>
      <c r="I87" s="23"/>
      <c r="J87" s="116">
        <f>SUM(J60:J86)</f>
        <v>0</v>
      </c>
      <c r="K87" s="117"/>
      <c r="L87" s="116">
        <f>SUM(L60:L86)</f>
        <v>0</v>
      </c>
      <c r="M87" s="118">
        <f>M63+M68+M72+M76+M81+M83+M85+M60</f>
        <v>0</v>
      </c>
      <c r="N87" s="4"/>
      <c r="O87" s="4"/>
    </row>
    <row r="88" spans="1:15" ht="9" customHeight="1" x14ac:dyDescent="0.2">
      <c r="A88" s="24"/>
      <c r="B88" s="25"/>
      <c r="C88" s="10"/>
      <c r="D88" s="10"/>
      <c r="E88" s="26"/>
      <c r="F88" s="27"/>
      <c r="G88" s="27"/>
      <c r="H88" s="26"/>
      <c r="I88" s="26"/>
      <c r="J88" s="26"/>
      <c r="K88" s="10"/>
      <c r="L88" s="26"/>
      <c r="M88" s="28"/>
      <c r="N88" s="8"/>
      <c r="O88" s="8"/>
    </row>
    <row r="89" spans="1:15" s="13" customFormat="1" ht="25.5" customHeight="1" thickBot="1" x14ac:dyDescent="0.25">
      <c r="A89" s="121" t="s">
        <v>63</v>
      </c>
      <c r="B89" s="73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122">
        <f>M87+M39</f>
        <v>0</v>
      </c>
      <c r="N89" s="4"/>
      <c r="O89" s="4"/>
    </row>
    <row r="90" spans="1:15" ht="14.25" x14ac:dyDescent="0.15">
      <c r="A90" s="16" t="s">
        <v>91</v>
      </c>
      <c r="B90" s="29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5" x14ac:dyDescent="0.15">
      <c r="A91" s="16"/>
      <c r="B91" s="29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9"/>
    </row>
    <row r="92" spans="1:15" x14ac:dyDescent="0.15">
      <c r="A92" s="120"/>
      <c r="B92" s="17"/>
      <c r="C92" s="18" t="s">
        <v>64</v>
      </c>
      <c r="D92" s="18"/>
      <c r="E92" s="18"/>
      <c r="F92" s="19"/>
      <c r="G92" s="19"/>
      <c r="H92" s="20"/>
      <c r="I92" s="18"/>
      <c r="J92" s="7"/>
      <c r="K92" s="7"/>
      <c r="L92" s="7"/>
      <c r="M92" s="13"/>
    </row>
    <row r="93" spans="1:15" s="11" customFormat="1" x14ac:dyDescent="0.15">
      <c r="A93" s="16"/>
      <c r="B93" s="17"/>
      <c r="C93" s="18"/>
      <c r="D93" s="18"/>
      <c r="E93" s="18"/>
      <c r="F93" s="19"/>
      <c r="G93" s="19"/>
      <c r="H93" s="20"/>
      <c r="I93" s="18"/>
      <c r="J93" s="7"/>
      <c r="K93" s="7"/>
      <c r="L93" s="7"/>
      <c r="M93" s="30"/>
    </row>
    <row r="94" spans="1:15" s="11" customFormat="1" x14ac:dyDescent="0.15">
      <c r="A94" s="16"/>
      <c r="B94" s="17"/>
      <c r="C94" s="18"/>
      <c r="D94" s="18"/>
      <c r="E94" s="18"/>
      <c r="F94" s="19"/>
      <c r="G94" s="19"/>
      <c r="H94" s="20"/>
      <c r="I94" s="18"/>
      <c r="J94" s="7"/>
      <c r="K94" s="7"/>
      <c r="L94" s="7"/>
      <c r="M94" s="132"/>
    </row>
    <row r="95" spans="1:15" s="11" customFormat="1" x14ac:dyDescent="0.15">
      <c r="A95" s="16"/>
      <c r="B95" s="17"/>
      <c r="C95" s="18"/>
      <c r="D95" s="18"/>
      <c r="E95" s="18"/>
      <c r="F95" s="19"/>
      <c r="G95" s="19"/>
      <c r="H95" s="20"/>
      <c r="I95" s="18"/>
      <c r="J95" s="7"/>
      <c r="K95" s="7"/>
      <c r="L95" s="7"/>
      <c r="M95" s="30"/>
    </row>
    <row r="96" spans="1:15" s="11" customFormat="1" x14ac:dyDescent="0.15">
      <c r="A96" s="16"/>
      <c r="B96" s="17"/>
      <c r="C96" s="18"/>
      <c r="D96" s="18"/>
      <c r="E96" s="18"/>
      <c r="F96" s="19"/>
      <c r="G96" s="19"/>
      <c r="H96" s="20"/>
      <c r="I96" s="18"/>
      <c r="J96" s="7"/>
      <c r="K96" s="7"/>
      <c r="L96" s="7"/>
      <c r="M96" s="30"/>
    </row>
    <row r="97" spans="1:13" s="11" customFormat="1" x14ac:dyDescent="0.15">
      <c r="A97" s="16"/>
      <c r="B97" s="17"/>
      <c r="C97" s="18"/>
      <c r="D97" s="18"/>
      <c r="E97" s="18"/>
      <c r="F97" s="19"/>
      <c r="G97" s="19"/>
      <c r="H97" s="20"/>
      <c r="I97" s="18"/>
      <c r="J97" s="7"/>
      <c r="K97" s="7"/>
      <c r="L97" s="7"/>
      <c r="M97" s="30"/>
    </row>
    <row r="98" spans="1:13" s="11" customFormat="1" x14ac:dyDescent="0.15">
      <c r="A98" s="16"/>
      <c r="B98" s="17"/>
      <c r="C98" s="18"/>
      <c r="D98" s="18"/>
      <c r="E98" s="18"/>
      <c r="F98" s="19"/>
      <c r="G98" s="19"/>
      <c r="H98" s="20"/>
      <c r="I98" s="18"/>
      <c r="J98" s="7"/>
      <c r="K98" s="7"/>
      <c r="L98" s="7"/>
      <c r="M98" s="30"/>
    </row>
    <row r="99" spans="1:13" s="11" customFormat="1" x14ac:dyDescent="0.15">
      <c r="A99" s="16"/>
      <c r="B99" s="17"/>
      <c r="C99" s="18"/>
      <c r="D99" s="18"/>
      <c r="E99" s="18"/>
      <c r="F99" s="19"/>
      <c r="G99" s="19"/>
      <c r="H99" s="20"/>
      <c r="I99" s="18"/>
      <c r="J99" s="7"/>
      <c r="K99" s="7"/>
      <c r="L99" s="7"/>
      <c r="M99" s="30"/>
    </row>
    <row r="100" spans="1:13" s="12" customFormat="1" ht="21.75" customHeight="1" x14ac:dyDescent="0.2">
      <c r="A100" s="22" t="s">
        <v>97</v>
      </c>
      <c r="B100" s="31"/>
      <c r="C100" s="32"/>
      <c r="D100" s="32"/>
      <c r="E100" s="32"/>
      <c r="F100" s="33"/>
      <c r="G100" s="33"/>
      <c r="H100" s="34"/>
      <c r="I100" s="32"/>
      <c r="J100" s="35"/>
      <c r="K100" s="35"/>
      <c r="L100" s="35"/>
      <c r="M100" s="36"/>
    </row>
    <row r="101" spans="1:13" x14ac:dyDescent="0.15">
      <c r="A101" s="16"/>
      <c r="B101" s="17"/>
      <c r="C101" s="18"/>
      <c r="D101" s="18"/>
      <c r="E101" s="18"/>
      <c r="F101" s="19"/>
      <c r="G101" s="19"/>
      <c r="H101" s="20"/>
      <c r="I101" s="18"/>
      <c r="J101" s="7"/>
      <c r="K101" s="7"/>
      <c r="L101" s="7"/>
      <c r="M101" s="13"/>
    </row>
    <row r="102" spans="1:13" ht="17.25" customHeight="1" x14ac:dyDescent="0.15">
      <c r="A102" s="36" t="s">
        <v>65</v>
      </c>
    </row>
    <row r="103" spans="1:13" x14ac:dyDescent="0.15">
      <c r="A103" s="6" t="s">
        <v>66</v>
      </c>
    </row>
    <row r="104" spans="1:13" x14ac:dyDescent="0.15">
      <c r="A104" s="6" t="s">
        <v>67</v>
      </c>
    </row>
    <row r="106" spans="1:13" ht="17.25" customHeight="1" x14ac:dyDescent="0.15">
      <c r="A106" s="36" t="s">
        <v>68</v>
      </c>
    </row>
    <row r="107" spans="1:13" x14ac:dyDescent="0.15">
      <c r="A107" s="6" t="s">
        <v>69</v>
      </c>
    </row>
    <row r="108" spans="1:13" x14ac:dyDescent="0.15">
      <c r="A108" s="6" t="s">
        <v>70</v>
      </c>
    </row>
    <row r="109" spans="1:13" x14ac:dyDescent="0.15">
      <c r="A109" s="6" t="s">
        <v>71</v>
      </c>
    </row>
    <row r="110" spans="1:13" x14ac:dyDescent="0.15">
      <c r="A110" s="6" t="s">
        <v>72</v>
      </c>
    </row>
    <row r="112" spans="1:13" x14ac:dyDescent="0.15">
      <c r="A112" s="6" t="s">
        <v>98</v>
      </c>
    </row>
    <row r="113" spans="1:1" x14ac:dyDescent="0.15">
      <c r="A113" s="6" t="s">
        <v>73</v>
      </c>
    </row>
    <row r="114" spans="1:1" x14ac:dyDescent="0.15">
      <c r="A114" s="6" t="s">
        <v>74</v>
      </c>
    </row>
  </sheetData>
  <mergeCells count="140">
    <mergeCell ref="A2:L5"/>
    <mergeCell ref="C6:F6"/>
    <mergeCell ref="A7:A8"/>
    <mergeCell ref="B7:B8"/>
    <mergeCell ref="C7:F7"/>
    <mergeCell ref="G7:I7"/>
    <mergeCell ref="J7:L8"/>
    <mergeCell ref="G12:G14"/>
    <mergeCell ref="H12:H14"/>
    <mergeCell ref="I12:I14"/>
    <mergeCell ref="D15:D19"/>
    <mergeCell ref="E15:E19"/>
    <mergeCell ref="F15:F19"/>
    <mergeCell ref="G15:G19"/>
    <mergeCell ref="H15:H19"/>
    <mergeCell ref="I15:I19"/>
    <mergeCell ref="J15:L19"/>
    <mergeCell ref="J12:L14"/>
    <mergeCell ref="D12:D14"/>
    <mergeCell ref="E12:E14"/>
    <mergeCell ref="F12:F14"/>
    <mergeCell ref="M24:M27"/>
    <mergeCell ref="D20:D23"/>
    <mergeCell ref="E20:E23"/>
    <mergeCell ref="F20:F23"/>
    <mergeCell ref="G20:G23"/>
    <mergeCell ref="H20:H23"/>
    <mergeCell ref="I20:I23"/>
    <mergeCell ref="E28:E32"/>
    <mergeCell ref="F28:F32"/>
    <mergeCell ref="G28:G32"/>
    <mergeCell ref="H28:H32"/>
    <mergeCell ref="I28:I32"/>
    <mergeCell ref="D24:D27"/>
    <mergeCell ref="E24:E27"/>
    <mergeCell ref="F24:F27"/>
    <mergeCell ref="G24:G27"/>
    <mergeCell ref="H24:H27"/>
    <mergeCell ref="I24:I27"/>
    <mergeCell ref="J24:L27"/>
    <mergeCell ref="M15:M19"/>
    <mergeCell ref="M7:M8"/>
    <mergeCell ref="J9:L9"/>
    <mergeCell ref="J10:L10"/>
    <mergeCell ref="J11:L11"/>
    <mergeCell ref="J20:L23"/>
    <mergeCell ref="M20:M23"/>
    <mergeCell ref="A56:A57"/>
    <mergeCell ref="B55:B57"/>
    <mergeCell ref="C55:F55"/>
    <mergeCell ref="G55:H55"/>
    <mergeCell ref="I55:J55"/>
    <mergeCell ref="K55:L55"/>
    <mergeCell ref="M55:M56"/>
    <mergeCell ref="F35:F36"/>
    <mergeCell ref="G35:G36"/>
    <mergeCell ref="H35:H36"/>
    <mergeCell ref="I35:I36"/>
    <mergeCell ref="J37:L38"/>
    <mergeCell ref="M37:M38"/>
    <mergeCell ref="D35:D36"/>
    <mergeCell ref="E35:E36"/>
    <mergeCell ref="M12:M14"/>
    <mergeCell ref="J39:L39"/>
    <mergeCell ref="J63:J67"/>
    <mergeCell ref="K63:K67"/>
    <mergeCell ref="L63:L67"/>
    <mergeCell ref="M63:M67"/>
    <mergeCell ref="G60:G62"/>
    <mergeCell ref="K76:K80"/>
    <mergeCell ref="L76:L80"/>
    <mergeCell ref="M68:M71"/>
    <mergeCell ref="G72:G75"/>
    <mergeCell ref="H72:H75"/>
    <mergeCell ref="I72:I75"/>
    <mergeCell ref="J72:J75"/>
    <mergeCell ref="K72:K75"/>
    <mergeCell ref="L72:L75"/>
    <mergeCell ref="M72:M75"/>
    <mergeCell ref="G68:G71"/>
    <mergeCell ref="H68:H71"/>
    <mergeCell ref="I68:I71"/>
    <mergeCell ref="J68:J71"/>
    <mergeCell ref="K68:K71"/>
    <mergeCell ref="I76:I80"/>
    <mergeCell ref="J76:J80"/>
    <mergeCell ref="M83:M84"/>
    <mergeCell ref="G85:G86"/>
    <mergeCell ref="H85:H86"/>
    <mergeCell ref="I85:I86"/>
    <mergeCell ref="J85:J86"/>
    <mergeCell ref="K85:K86"/>
    <mergeCell ref="L85:L86"/>
    <mergeCell ref="M85:M86"/>
    <mergeCell ref="G83:G84"/>
    <mergeCell ref="H83:H84"/>
    <mergeCell ref="I83:I84"/>
    <mergeCell ref="J83:J84"/>
    <mergeCell ref="K83:K84"/>
    <mergeCell ref="L83:L84"/>
    <mergeCell ref="H81:H82"/>
    <mergeCell ref="I81:I82"/>
    <mergeCell ref="J81:J82"/>
    <mergeCell ref="K81:K82"/>
    <mergeCell ref="L68:L71"/>
    <mergeCell ref="M76:M80"/>
    <mergeCell ref="F37:F38"/>
    <mergeCell ref="G37:G38"/>
    <mergeCell ref="H37:H38"/>
    <mergeCell ref="I37:I38"/>
    <mergeCell ref="L81:L82"/>
    <mergeCell ref="M81:M82"/>
    <mergeCell ref="G76:G80"/>
    <mergeCell ref="H76:H80"/>
    <mergeCell ref="G81:G82"/>
    <mergeCell ref="G63:G67"/>
    <mergeCell ref="H63:H67"/>
    <mergeCell ref="I63:I67"/>
    <mergeCell ref="H60:H62"/>
    <mergeCell ref="J60:J62"/>
    <mergeCell ref="I60:I62"/>
    <mergeCell ref="K60:K62"/>
    <mergeCell ref="L60:L62"/>
    <mergeCell ref="M60:M62"/>
    <mergeCell ref="C54:M54"/>
    <mergeCell ref="J35:L36"/>
    <mergeCell ref="M35:M36"/>
    <mergeCell ref="D37:D38"/>
    <mergeCell ref="E37:E38"/>
    <mergeCell ref="J28:L32"/>
    <mergeCell ref="M28:M32"/>
    <mergeCell ref="D33:D34"/>
    <mergeCell ref="E33:E34"/>
    <mergeCell ref="F33:F34"/>
    <mergeCell ref="G33:G34"/>
    <mergeCell ref="H33:H34"/>
    <mergeCell ref="I33:I34"/>
    <mergeCell ref="J33:L34"/>
    <mergeCell ref="M33:M34"/>
    <mergeCell ref="D28:D32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2022-11-21T08:32:10Z</cp:lastPrinted>
  <dcterms:created xsi:type="dcterms:W3CDTF">2020-11-11T11:10:34Z</dcterms:created>
  <dcterms:modified xsi:type="dcterms:W3CDTF">2022-11-24T07:35:19Z</dcterms:modified>
</cp:coreProperties>
</file>